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ЦП АВГУСТ 2020" sheetId="8" r:id="rId1"/>
    <sheet name="МЦП июль 2020" sheetId="7" r:id="rId2"/>
    <sheet name="МЦП июнь 2020" sheetId="6" r:id="rId3"/>
    <sheet name="МЦП май 2020" sheetId="5" r:id="rId4"/>
    <sheet name="МЦП апрель 2020" sheetId="4" r:id="rId5"/>
    <sheet name="МЦП март 2020" sheetId="3" r:id="rId6"/>
    <sheet name="МЦП февраль 2020" sheetId="2" r:id="rId7"/>
    <sheet name="МЦП январь 2020" sheetId="1" r:id="rId8"/>
  </sheets>
  <calcPr calcId="124519"/>
</workbook>
</file>

<file path=xl/calcChain.xml><?xml version="1.0" encoding="utf-8"?>
<calcChain xmlns="http://schemas.openxmlformats.org/spreadsheetml/2006/main">
  <c r="L38" i="8"/>
  <c r="N38" s="1"/>
  <c r="N52"/>
  <c r="M52"/>
  <c r="L51"/>
  <c r="N51" s="1"/>
  <c r="J51"/>
  <c r="N50"/>
  <c r="M50"/>
  <c r="L49"/>
  <c r="N49" s="1"/>
  <c r="J49"/>
  <c r="M49" s="1"/>
  <c r="N48"/>
  <c r="M48"/>
  <c r="L47"/>
  <c r="N47" s="1"/>
  <c r="J47"/>
  <c r="M47" s="1"/>
  <c r="N46"/>
  <c r="M46"/>
  <c r="L45"/>
  <c r="N45" s="1"/>
  <c r="J45"/>
  <c r="M45" s="1"/>
  <c r="N44"/>
  <c r="M44"/>
  <c r="L43"/>
  <c r="N43" s="1"/>
  <c r="J43"/>
  <c r="M43" s="1"/>
  <c r="N42"/>
  <c r="M42"/>
  <c r="L41"/>
  <c r="N41" s="1"/>
  <c r="J41"/>
  <c r="M41" s="1"/>
  <c r="N40"/>
  <c r="M40"/>
  <c r="N39"/>
  <c r="M39"/>
  <c r="J38"/>
  <c r="M38" s="1"/>
  <c r="N37"/>
  <c r="M37"/>
  <c r="N36"/>
  <c r="M36"/>
  <c r="M35"/>
  <c r="L35"/>
  <c r="N35" s="1"/>
  <c r="J35"/>
  <c r="N34"/>
  <c r="M34"/>
  <c r="L33"/>
  <c r="N33" s="1"/>
  <c r="J33"/>
  <c r="L32"/>
  <c r="N32" s="1"/>
  <c r="J32"/>
  <c r="N31"/>
  <c r="M31"/>
  <c r="L30"/>
  <c r="N30" s="1"/>
  <c r="J30"/>
  <c r="L29"/>
  <c r="N29" s="1"/>
  <c r="J29"/>
  <c r="N28"/>
  <c r="M28"/>
  <c r="L27"/>
  <c r="N27" s="1"/>
  <c r="J27"/>
  <c r="M27" s="1"/>
  <c r="L26"/>
  <c r="N26" s="1"/>
  <c r="J26"/>
  <c r="M26" s="1"/>
  <c r="N25"/>
  <c r="M25"/>
  <c r="L24"/>
  <c r="N24" s="1"/>
  <c r="J24"/>
  <c r="M24" s="1"/>
  <c r="N23"/>
  <c r="M23"/>
  <c r="M22"/>
  <c r="L22"/>
  <c r="N22" s="1"/>
  <c r="J22"/>
  <c r="M21"/>
  <c r="L21"/>
  <c r="N21" s="1"/>
  <c r="J21"/>
  <c r="N20"/>
  <c r="M20"/>
  <c r="M19"/>
  <c r="L19"/>
  <c r="N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N9"/>
  <c r="M9"/>
  <c r="N8"/>
  <c r="M8"/>
  <c r="L7"/>
  <c r="N7" s="1"/>
  <c r="J7"/>
  <c r="J53" s="1"/>
  <c r="L6"/>
  <c r="N6" s="1"/>
  <c r="J6"/>
  <c r="L53" i="7"/>
  <c r="J53"/>
  <c r="L32"/>
  <c r="J32"/>
  <c r="J38"/>
  <c r="N40"/>
  <c r="M40"/>
  <c r="N50"/>
  <c r="M50"/>
  <c r="L49"/>
  <c r="N49" s="1"/>
  <c r="J49"/>
  <c r="M49" s="1"/>
  <c r="N48"/>
  <c r="M48"/>
  <c r="L47"/>
  <c r="N47" s="1"/>
  <c r="J47"/>
  <c r="M47" s="1"/>
  <c r="N46"/>
  <c r="M46"/>
  <c r="L45"/>
  <c r="N45" s="1"/>
  <c r="J45"/>
  <c r="M45" s="1"/>
  <c r="N44"/>
  <c r="M44"/>
  <c r="L43"/>
  <c r="N43" s="1"/>
  <c r="J43"/>
  <c r="M43" s="1"/>
  <c r="N42"/>
  <c r="M42"/>
  <c r="L41"/>
  <c r="N41" s="1"/>
  <c r="J41"/>
  <c r="M41" s="1"/>
  <c r="N52"/>
  <c r="M52"/>
  <c r="L51"/>
  <c r="N51" s="1"/>
  <c r="J51"/>
  <c r="M51" s="1"/>
  <c r="N39"/>
  <c r="M39"/>
  <c r="L38"/>
  <c r="M38" s="1"/>
  <c r="N37"/>
  <c r="M37"/>
  <c r="N36"/>
  <c r="M36"/>
  <c r="M35" s="1"/>
  <c r="L35"/>
  <c r="J35"/>
  <c r="N34"/>
  <c r="M34"/>
  <c r="L33"/>
  <c r="J33"/>
  <c r="M33" s="1"/>
  <c r="N32"/>
  <c r="M32"/>
  <c r="N31"/>
  <c r="M31"/>
  <c r="L30"/>
  <c r="N30" s="1"/>
  <c r="J30"/>
  <c r="M30" s="1"/>
  <c r="L29"/>
  <c r="N29" s="1"/>
  <c r="J29"/>
  <c r="M29" s="1"/>
  <c r="N28"/>
  <c r="M28"/>
  <c r="L27"/>
  <c r="N27" s="1"/>
  <c r="J27"/>
  <c r="M27" s="1"/>
  <c r="L26"/>
  <c r="N26" s="1"/>
  <c r="J26"/>
  <c r="M26" s="1"/>
  <c r="N25"/>
  <c r="M25"/>
  <c r="L24"/>
  <c r="N24" s="1"/>
  <c r="J24"/>
  <c r="M24" s="1"/>
  <c r="N23"/>
  <c r="M23"/>
  <c r="M22" s="1"/>
  <c r="L22"/>
  <c r="N22" s="1"/>
  <c r="J22"/>
  <c r="M21"/>
  <c r="L21"/>
  <c r="N21" s="1"/>
  <c r="J21"/>
  <c r="N20"/>
  <c r="M20"/>
  <c r="L19"/>
  <c r="M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N9"/>
  <c r="M9"/>
  <c r="N8"/>
  <c r="M8"/>
  <c r="L7"/>
  <c r="N7" s="1"/>
  <c r="J7"/>
  <c r="L6"/>
  <c r="N6" s="1"/>
  <c r="J6"/>
  <c r="L42" i="6"/>
  <c r="N41"/>
  <c r="M41"/>
  <c r="L40"/>
  <c r="N40" s="1"/>
  <c r="J40"/>
  <c r="N39"/>
  <c r="M39"/>
  <c r="L38"/>
  <c r="N38" s="1"/>
  <c r="J38"/>
  <c r="M38" s="1"/>
  <c r="N37"/>
  <c r="M37"/>
  <c r="N36"/>
  <c r="M36"/>
  <c r="M35"/>
  <c r="L35"/>
  <c r="N35" s="1"/>
  <c r="J35"/>
  <c r="N34"/>
  <c r="M34"/>
  <c r="L33"/>
  <c r="N33" s="1"/>
  <c r="J33"/>
  <c r="M33" s="1"/>
  <c r="L32"/>
  <c r="N32" s="1"/>
  <c r="J32"/>
  <c r="M32" s="1"/>
  <c r="N31"/>
  <c r="M31"/>
  <c r="L30"/>
  <c r="N30" s="1"/>
  <c r="J30"/>
  <c r="M30" s="1"/>
  <c r="L29"/>
  <c r="N29" s="1"/>
  <c r="J29"/>
  <c r="M29" s="1"/>
  <c r="N28"/>
  <c r="M28"/>
  <c r="L27"/>
  <c r="N27" s="1"/>
  <c r="J27"/>
  <c r="M27" s="1"/>
  <c r="L26"/>
  <c r="N26" s="1"/>
  <c r="J26"/>
  <c r="M26" s="1"/>
  <c r="N25"/>
  <c r="M25"/>
  <c r="L24"/>
  <c r="N24" s="1"/>
  <c r="J24"/>
  <c r="M24" s="1"/>
  <c r="N23"/>
  <c r="M23"/>
  <c r="M22"/>
  <c r="L22"/>
  <c r="J22"/>
  <c r="M21"/>
  <c r="L21"/>
  <c r="N21" s="1"/>
  <c r="J21"/>
  <c r="N20"/>
  <c r="M20"/>
  <c r="M19"/>
  <c r="L19"/>
  <c r="N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M10" s="1"/>
  <c r="N9"/>
  <c r="M9"/>
  <c r="N8"/>
  <c r="M8"/>
  <c r="L7"/>
  <c r="N7" s="1"/>
  <c r="J7"/>
  <c r="M7" s="1"/>
  <c r="L6"/>
  <c r="N6" s="1"/>
  <c r="J6"/>
  <c r="J42" s="1"/>
  <c r="L42" i="5"/>
  <c r="N41"/>
  <c r="M41"/>
  <c r="L40"/>
  <c r="N40" s="1"/>
  <c r="J40"/>
  <c r="N39"/>
  <c r="M39"/>
  <c r="L38"/>
  <c r="N38" s="1"/>
  <c r="J38"/>
  <c r="M38" s="1"/>
  <c r="N37"/>
  <c r="M37"/>
  <c r="N36"/>
  <c r="M36"/>
  <c r="M35"/>
  <c r="L35"/>
  <c r="N35" s="1"/>
  <c r="J35"/>
  <c r="N34"/>
  <c r="M34"/>
  <c r="L33"/>
  <c r="N33" s="1"/>
  <c r="J33"/>
  <c r="L32"/>
  <c r="N32" s="1"/>
  <c r="J32"/>
  <c r="N31"/>
  <c r="M31"/>
  <c r="L30"/>
  <c r="N30" s="1"/>
  <c r="J30"/>
  <c r="M30" s="1"/>
  <c r="L29"/>
  <c r="N29" s="1"/>
  <c r="J29"/>
  <c r="M29" s="1"/>
  <c r="N28"/>
  <c r="M28"/>
  <c r="L27"/>
  <c r="N27" s="1"/>
  <c r="J27"/>
  <c r="L26"/>
  <c r="N26" s="1"/>
  <c r="J26"/>
  <c r="N25"/>
  <c r="M25"/>
  <c r="L24"/>
  <c r="N24" s="1"/>
  <c r="J24"/>
  <c r="M24" s="1"/>
  <c r="N23"/>
  <c r="M23"/>
  <c r="M22"/>
  <c r="L22"/>
  <c r="N22" s="1"/>
  <c r="J22"/>
  <c r="M21"/>
  <c r="L21"/>
  <c r="N21" s="1"/>
  <c r="J21"/>
  <c r="N20"/>
  <c r="M20"/>
  <c r="L19"/>
  <c r="M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N9"/>
  <c r="M9"/>
  <c r="N8"/>
  <c r="M8"/>
  <c r="L7"/>
  <c r="N7" s="1"/>
  <c r="J7"/>
  <c r="L6"/>
  <c r="N6" s="1"/>
  <c r="J6"/>
  <c r="J42" s="1"/>
  <c r="M42" s="1"/>
  <c r="L42" i="4"/>
  <c r="N41"/>
  <c r="M41"/>
  <c r="L40"/>
  <c r="N40" s="1"/>
  <c r="J40"/>
  <c r="N39"/>
  <c r="M39"/>
  <c r="L38"/>
  <c r="N38" s="1"/>
  <c r="J38"/>
  <c r="M38" s="1"/>
  <c r="N37"/>
  <c r="M37"/>
  <c r="N36"/>
  <c r="M36"/>
  <c r="M35"/>
  <c r="L35"/>
  <c r="N35" s="1"/>
  <c r="J35"/>
  <c r="N34"/>
  <c r="M34"/>
  <c r="L33"/>
  <c r="N33" s="1"/>
  <c r="J33"/>
  <c r="M33" s="1"/>
  <c r="L32"/>
  <c r="J32"/>
  <c r="M32" s="1"/>
  <c r="N31"/>
  <c r="M31"/>
  <c r="L30"/>
  <c r="N30" s="1"/>
  <c r="J30"/>
  <c r="M30" s="1"/>
  <c r="L29"/>
  <c r="N29" s="1"/>
  <c r="J29"/>
  <c r="M29" s="1"/>
  <c r="N28"/>
  <c r="M28"/>
  <c r="L27"/>
  <c r="N27" s="1"/>
  <c r="J27"/>
  <c r="M27" s="1"/>
  <c r="L26"/>
  <c r="N26" s="1"/>
  <c r="J26"/>
  <c r="M26" s="1"/>
  <c r="N25"/>
  <c r="M25"/>
  <c r="L24"/>
  <c r="N24" s="1"/>
  <c r="J24"/>
  <c r="M24" s="1"/>
  <c r="N23"/>
  <c r="M23"/>
  <c r="M22"/>
  <c r="L22"/>
  <c r="N22" s="1"/>
  <c r="J22"/>
  <c r="M21"/>
  <c r="L21"/>
  <c r="N21" s="1"/>
  <c r="J21"/>
  <c r="N20"/>
  <c r="M20"/>
  <c r="M19"/>
  <c r="L19"/>
  <c r="N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M10" s="1"/>
  <c r="N9"/>
  <c r="M9"/>
  <c r="N8"/>
  <c r="M8"/>
  <c r="L7"/>
  <c r="N7" s="1"/>
  <c r="J7"/>
  <c r="M7" s="1"/>
  <c r="L6"/>
  <c r="N6" s="1"/>
  <c r="J6"/>
  <c r="J42" s="1"/>
  <c r="L32" i="3"/>
  <c r="J32"/>
  <c r="N39"/>
  <c r="M39"/>
  <c r="L38"/>
  <c r="N38" s="1"/>
  <c r="J38"/>
  <c r="M38" s="1"/>
  <c r="L42"/>
  <c r="N41"/>
  <c r="M41"/>
  <c r="L40"/>
  <c r="N40" s="1"/>
  <c r="J40"/>
  <c r="M40" s="1"/>
  <c r="N37"/>
  <c r="M37"/>
  <c r="N36"/>
  <c r="M36"/>
  <c r="M35"/>
  <c r="L35"/>
  <c r="N35" s="1"/>
  <c r="J35"/>
  <c r="N34"/>
  <c r="M34"/>
  <c r="L33"/>
  <c r="N33" s="1"/>
  <c r="J33"/>
  <c r="N32"/>
  <c r="N31"/>
  <c r="M31"/>
  <c r="L30"/>
  <c r="N30" s="1"/>
  <c r="J30"/>
  <c r="M30" s="1"/>
  <c r="L29"/>
  <c r="N29" s="1"/>
  <c r="J29"/>
  <c r="M29" s="1"/>
  <c r="N28"/>
  <c r="M28"/>
  <c r="L27"/>
  <c r="N27" s="1"/>
  <c r="J27"/>
  <c r="M27" s="1"/>
  <c r="L26"/>
  <c r="N26" s="1"/>
  <c r="J26"/>
  <c r="M26" s="1"/>
  <c r="N25"/>
  <c r="M25"/>
  <c r="L24"/>
  <c r="N24" s="1"/>
  <c r="J24"/>
  <c r="M24" s="1"/>
  <c r="N23"/>
  <c r="M23"/>
  <c r="M22"/>
  <c r="L22"/>
  <c r="N22" s="1"/>
  <c r="J22"/>
  <c r="M21"/>
  <c r="L21"/>
  <c r="N21" s="1"/>
  <c r="J21"/>
  <c r="N20"/>
  <c r="M20"/>
  <c r="L19"/>
  <c r="M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N9"/>
  <c r="M9"/>
  <c r="N8"/>
  <c r="M8"/>
  <c r="L7"/>
  <c r="N7" s="1"/>
  <c r="J7"/>
  <c r="M7" s="1"/>
  <c r="J6"/>
  <c r="J42" s="1"/>
  <c r="L32" i="2"/>
  <c r="N32" s="1"/>
  <c r="L40"/>
  <c r="N39"/>
  <c r="M39"/>
  <c r="L38"/>
  <c r="J38"/>
  <c r="M38" s="1"/>
  <c r="N37"/>
  <c r="M37"/>
  <c r="N36"/>
  <c r="M36"/>
  <c r="M35"/>
  <c r="L35"/>
  <c r="N35" s="1"/>
  <c r="J35"/>
  <c r="N34"/>
  <c r="M34"/>
  <c r="L33"/>
  <c r="N33" s="1"/>
  <c r="J33"/>
  <c r="M33" s="1"/>
  <c r="J32"/>
  <c r="M32" s="1"/>
  <c r="N31"/>
  <c r="M31"/>
  <c r="L30"/>
  <c r="N30" s="1"/>
  <c r="J30"/>
  <c r="M30" s="1"/>
  <c r="L29"/>
  <c r="N29" s="1"/>
  <c r="J29"/>
  <c r="M29" s="1"/>
  <c r="N28"/>
  <c r="M28"/>
  <c r="L27"/>
  <c r="N27" s="1"/>
  <c r="J27"/>
  <c r="M27" s="1"/>
  <c r="L26"/>
  <c r="N26" s="1"/>
  <c r="J26"/>
  <c r="M26" s="1"/>
  <c r="N25"/>
  <c r="M25"/>
  <c r="L24"/>
  <c r="N24" s="1"/>
  <c r="J24"/>
  <c r="M24" s="1"/>
  <c r="N23"/>
  <c r="M23"/>
  <c r="M22"/>
  <c r="L22"/>
  <c r="N22" s="1"/>
  <c r="J22"/>
  <c r="M21"/>
  <c r="L21"/>
  <c r="N21" s="1"/>
  <c r="J21"/>
  <c r="N20"/>
  <c r="M20"/>
  <c r="L19"/>
  <c r="M19" s="1"/>
  <c r="N18"/>
  <c r="M18"/>
  <c r="N17"/>
  <c r="M17"/>
  <c r="N16"/>
  <c r="M16"/>
  <c r="L15"/>
  <c r="N15" s="1"/>
  <c r="J15"/>
  <c r="N14"/>
  <c r="M14"/>
  <c r="N13"/>
  <c r="M13"/>
  <c r="N12"/>
  <c r="M12"/>
  <c r="N11"/>
  <c r="M11"/>
  <c r="L10"/>
  <c r="N10" s="1"/>
  <c r="J10"/>
  <c r="N9"/>
  <c r="M9"/>
  <c r="N8"/>
  <c r="M8"/>
  <c r="L7"/>
  <c r="N7" s="1"/>
  <c r="J7"/>
  <c r="L6"/>
  <c r="N6" s="1"/>
  <c r="J6"/>
  <c r="L40" i="1"/>
  <c r="N39"/>
  <c r="M39"/>
  <c r="L38"/>
  <c r="N38" s="1"/>
  <c r="J38"/>
  <c r="N37"/>
  <c r="M37"/>
  <c r="N36"/>
  <c r="M36"/>
  <c r="M35"/>
  <c r="L35"/>
  <c r="J35"/>
  <c r="N34"/>
  <c r="M34"/>
  <c r="L33"/>
  <c r="J33"/>
  <c r="M33" s="1"/>
  <c r="L32"/>
  <c r="J32"/>
  <c r="M32" s="1"/>
  <c r="N31"/>
  <c r="M31"/>
  <c r="L30"/>
  <c r="J30"/>
  <c r="M30" s="1"/>
  <c r="L29"/>
  <c r="J29"/>
  <c r="M29" s="1"/>
  <c r="N28"/>
  <c r="M28"/>
  <c r="L27"/>
  <c r="J27"/>
  <c r="M27" s="1"/>
  <c r="L26"/>
  <c r="J26"/>
  <c r="M26" s="1"/>
  <c r="N25"/>
  <c r="M25"/>
  <c r="L24"/>
  <c r="J24"/>
  <c r="M24" s="1"/>
  <c r="N23"/>
  <c r="M23"/>
  <c r="M22" s="1"/>
  <c r="L22"/>
  <c r="N22" s="1"/>
  <c r="J22"/>
  <c r="M21"/>
  <c r="L21"/>
  <c r="J21"/>
  <c r="N20"/>
  <c r="M20"/>
  <c r="L19"/>
  <c r="N19" s="1"/>
  <c r="N18"/>
  <c r="M18"/>
  <c r="N17"/>
  <c r="M17"/>
  <c r="N16"/>
  <c r="M16"/>
  <c r="L15"/>
  <c r="J15"/>
  <c r="M15" s="1"/>
  <c r="N14"/>
  <c r="M14"/>
  <c r="N13"/>
  <c r="M13"/>
  <c r="N12"/>
  <c r="M12"/>
  <c r="N11"/>
  <c r="M11"/>
  <c r="L10"/>
  <c r="J10"/>
  <c r="M10" s="1"/>
  <c r="N9"/>
  <c r="M9"/>
  <c r="N8"/>
  <c r="M8"/>
  <c r="L7"/>
  <c r="J7"/>
  <c r="M7" s="1"/>
  <c r="L6"/>
  <c r="J6"/>
  <c r="J40" s="1"/>
  <c r="M40" s="1"/>
  <c r="M51" i="8" l="1"/>
  <c r="M32"/>
  <c r="M33"/>
  <c r="M29"/>
  <c r="M30"/>
  <c r="M15"/>
  <c r="M6"/>
  <c r="M10"/>
  <c r="M7"/>
  <c r="L53"/>
  <c r="N53" s="1"/>
  <c r="N38" i="7"/>
  <c r="N35"/>
  <c r="N33"/>
  <c r="M53"/>
  <c r="M15"/>
  <c r="M10"/>
  <c r="M7"/>
  <c r="N53"/>
  <c r="M6"/>
  <c r="N19"/>
  <c r="M40" i="6"/>
  <c r="N22"/>
  <c r="M42"/>
  <c r="M15"/>
  <c r="N42"/>
  <c r="M6"/>
  <c r="M40" i="5"/>
  <c r="M32"/>
  <c r="M33"/>
  <c r="M26"/>
  <c r="M27"/>
  <c r="M15"/>
  <c r="M10"/>
  <c r="M7"/>
  <c r="N42"/>
  <c r="M6"/>
  <c r="N19"/>
  <c r="M40" i="4"/>
  <c r="N32"/>
  <c r="M42"/>
  <c r="M15"/>
  <c r="N42"/>
  <c r="M6"/>
  <c r="M42" i="3"/>
  <c r="M32"/>
  <c r="M33"/>
  <c r="L6"/>
  <c r="N6" s="1"/>
  <c r="M15"/>
  <c r="M10"/>
  <c r="N42"/>
  <c r="M6"/>
  <c r="N19"/>
  <c r="J40" i="2"/>
  <c r="M40" s="1"/>
  <c r="N38"/>
  <c r="M15"/>
  <c r="M10"/>
  <c r="M7"/>
  <c r="M6"/>
  <c r="N19"/>
  <c r="N6" i="1"/>
  <c r="N7"/>
  <c r="N10"/>
  <c r="N15"/>
  <c r="M19"/>
  <c r="N21"/>
  <c r="N24"/>
  <c r="N26"/>
  <c r="N27"/>
  <c r="N29"/>
  <c r="N30"/>
  <c r="N32"/>
  <c r="N33"/>
  <c r="N35"/>
  <c r="M38"/>
  <c r="N40"/>
  <c r="M6"/>
  <c r="M53" i="8" l="1"/>
  <c r="N40" i="2"/>
</calcChain>
</file>

<file path=xl/sharedStrings.xml><?xml version="1.0" encoding="utf-8"?>
<sst xmlns="http://schemas.openxmlformats.org/spreadsheetml/2006/main" count="1514" uniqueCount="94">
  <si>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 2020 год</t>
  </si>
  <si>
    <t/>
  </si>
  <si>
    <t>рублей</t>
  </si>
  <si>
    <t>Наименование</t>
  </si>
  <si>
    <t>Код по бюджетной классификации</t>
  </si>
  <si>
    <t>Текущий финансовый год</t>
  </si>
  <si>
    <t>Кассовые</t>
  </si>
  <si>
    <t>Отклонение</t>
  </si>
  <si>
    <t>%</t>
  </si>
  <si>
    <t>Источник</t>
  </si>
  <si>
    <t>Администратор</t>
  </si>
  <si>
    <t>Раздел подраздел</t>
  </si>
  <si>
    <t>КЦСР</t>
  </si>
  <si>
    <t>КВР</t>
  </si>
  <si>
    <t>выплаты, руб.</t>
  </si>
  <si>
    <t>исполнения</t>
  </si>
  <si>
    <t>финансирования</t>
  </si>
  <si>
    <t>1</t>
  </si>
  <si>
    <t>2</t>
  </si>
  <si>
    <t>3</t>
  </si>
  <si>
    <t>4</t>
  </si>
  <si>
    <t>5</t>
  </si>
  <si>
    <t>Муниципальная целевая программа "Обеспечение деятельности органов местного самоуправления муниципального образования  Раздольненское сельское поселение Раздольненского района Республики Крым на 2020-2022 годы"</t>
  </si>
  <si>
    <t>Подпрограмма "Обеспечение деятельности председателя Раздольненского сельского совета"</t>
  </si>
  <si>
    <t>901</t>
  </si>
  <si>
    <t>0102</t>
  </si>
  <si>
    <t>0110000000</t>
  </si>
  <si>
    <t>Расходы на выплаты персоналу  государственных (муниципальных) органов</t>
  </si>
  <si>
    <t>0110000110</t>
  </si>
  <si>
    <t>Местный бюджет</t>
  </si>
  <si>
    <t>Иные закупки товаров, работ и услуг для обеспечения  государственных (муниципальных) нужд</t>
  </si>
  <si>
    <t>Подпрограмма "Обеспечение функций Администрации Раздольненского сельского поселения"</t>
  </si>
  <si>
    <t>0104</t>
  </si>
  <si>
    <t>0120000000</t>
  </si>
  <si>
    <t>0120000110</t>
  </si>
  <si>
    <t>0120000190</t>
  </si>
  <si>
    <t xml:space="preserve">Уплата  налогов, сборов  и  иных  платежей </t>
  </si>
  <si>
    <t>0705</t>
  </si>
  <si>
    <t>Подпрограмма 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</si>
  <si>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0113</t>
  </si>
  <si>
    <t>0130000000</t>
  </si>
  <si>
    <t>Расходы на выплаты персоналу казенных  учреждений</t>
  </si>
  <si>
    <t>0130000590</t>
  </si>
  <si>
    <t>0503</t>
  </si>
  <si>
    <t>Муниципальная  целевая 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2020-2022 годы</t>
  </si>
  <si>
    <t>0314</t>
  </si>
  <si>
    <t>080020070</t>
  </si>
  <si>
    <t>Муниципальная целевая 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2020-2022 годы"</t>
  </si>
  <si>
    <t>Расходы на осуществление вопросов местного значения: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</t>
  </si>
  <si>
    <t>0409</t>
  </si>
  <si>
    <t>0500020130</t>
  </si>
  <si>
    <t>Районный бюджет</t>
  </si>
  <si>
    <t xml:space="preserve">Расходы на ремонт автомобильных дорог общего пользования местного значения </t>
  </si>
  <si>
    <t>05000SД880</t>
  </si>
  <si>
    <t>Бюджет Республики Крым</t>
  </si>
  <si>
    <t>Муниципальная  целевая 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2020-2022 годы»</t>
  </si>
  <si>
    <t>Расходы связанные с реализацией мероприятий муниципальной программы 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2020-2022 годы»</t>
  </si>
  <si>
    <t>0412</t>
  </si>
  <si>
    <t>0600020050</t>
  </si>
  <si>
    <t>Муниципальная целевая программа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2020-2022 годы "</t>
  </si>
  <si>
    <t>Расходы на осуществление мероприятий муниципальной целевой программы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2020-2022 годы "</t>
  </si>
  <si>
    <t>0502</t>
  </si>
  <si>
    <t>0200020080</t>
  </si>
  <si>
    <t xml:space="preserve">Муниципальная  целевая   программа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2020-2022 годы </t>
  </si>
  <si>
    <t xml:space="preserve">Расходы связанные с реализацией мероприятий муниципальной целевой программы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2020-2022 годы </t>
  </si>
  <si>
    <t>0300020020</t>
  </si>
  <si>
    <t>Расходы на благоустройство территорий</t>
  </si>
  <si>
    <t>03000S0170</t>
  </si>
  <si>
    <t>Муниципальная целевая программа «Развитие физической культуры и спорта на территории муниципального образования Раздольненское сельское поселение  Раздольненского  района   Республики  Крым на  2020-2022 годы»</t>
  </si>
  <si>
    <t>1102</t>
  </si>
  <si>
    <t>0700020040</t>
  </si>
  <si>
    <t>Итого</t>
  </si>
  <si>
    <t xml:space="preserve">Использованны данные формы 0503117 с.2                             </t>
  </si>
  <si>
    <t>Председатель     Раздольненского    сельского    совета -</t>
  </si>
  <si>
    <t xml:space="preserve">Глава администрации Раздольненского сельского поселения                                                   П.П.Чернявский                              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</si>
  <si>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январь-февраль 2020 год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</si>
  <si>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январь-март 2020 год</t>
  </si>
  <si>
    <t>Расходы на проведение мероприятий по санитарной очистке и уборке территорий муниципальных образований Республики Крым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</si>
  <si>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январь-апрель 2020 год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</si>
  <si>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январь-май 2020 год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</si>
  <si>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январь-июнь 2020 год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</si>
  <si>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январь-июль 2020 год</t>
  </si>
  <si>
    <t>Расходы на благоустройство общественных территорий</t>
  </si>
  <si>
    <t>03000М3702</t>
  </si>
  <si>
    <t>Расходы на благоустройство общественных территорий (в части обустройства контейнерных площадок для сбора ТКО)</t>
  </si>
  <si>
    <t>03000М3703</t>
  </si>
  <si>
    <t>Расходы на благоустройство общественных территорий (в части установки детских игровых площадок)</t>
  </si>
  <si>
    <t>03000М3704</t>
  </si>
  <si>
    <t>Расходы на благоустройство общественных территорий (в части разработки проектно-сметных документаций)</t>
  </si>
  <si>
    <t>03000М3706</t>
  </si>
  <si>
    <t>Расходы на благоустройство общественных территорий (в части установки остановочных павильонов)</t>
  </si>
  <si>
    <t>03000М3707</t>
  </si>
  <si>
    <t>03000S0200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</si>
  <si>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январь-август 2020 год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</si>
</sst>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rgb="FFFF0000"/>
      <name val="Arial Cyr"/>
      <charset val="204"/>
    </font>
    <font>
      <sz val="8"/>
      <color theme="1"/>
      <name val="Tahoma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6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rgb="FFFF0000"/>
      <name val="Tahoma"/>
      <family val="2"/>
      <charset val="204"/>
    </font>
    <font>
      <sz val="14"/>
      <color theme="1"/>
      <name val="Arial Cyr"/>
      <charset val="204"/>
    </font>
    <font>
      <sz val="14"/>
      <color rgb="FFFF0000"/>
      <name val="Arial Cyr"/>
      <charset val="204"/>
    </font>
    <font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 Cyr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sz val="14"/>
      <color indexed="8"/>
      <name val="Tahoma"/>
      <family val="2"/>
      <charset val="204"/>
    </font>
    <font>
      <sz val="14"/>
      <color indexed="8"/>
      <name val="Arial Cyr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2"/>
      <color indexed="8"/>
      <name val="Arial Cyr"/>
      <charset val="204"/>
    </font>
    <font>
      <sz val="8"/>
      <color indexed="8"/>
      <name val="Arial Cyr"/>
      <charset val="204"/>
    </font>
    <font>
      <sz val="8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6"/>
      <color rgb="FFFF0000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2" borderId="0" xfId="0" applyNumberFormat="1" applyFont="1" applyFill="1" applyAlignment="1">
      <alignment horizontal="left" vertical="center" wrapText="1"/>
    </xf>
    <xf numFmtId="0" fontId="3" fillId="0" borderId="0" xfId="0" applyFont="1"/>
    <xf numFmtId="0" fontId="3" fillId="0" borderId="0" xfId="0" applyNumberFormat="1" applyFont="1"/>
    <xf numFmtId="0" fontId="5" fillId="0" borderId="0" xfId="0" applyNumberFormat="1" applyFont="1"/>
    <xf numFmtId="0" fontId="6" fillId="0" borderId="4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7" fillId="2" borderId="14" xfId="0" applyNumberFormat="1" applyFont="1" applyFill="1" applyBorder="1" applyAlignment="1">
      <alignment horizontal="center" vertical="top" wrapText="1"/>
    </xf>
    <xf numFmtId="0" fontId="7" fillId="2" borderId="17" xfId="0" applyNumberFormat="1" applyFont="1" applyFill="1" applyBorder="1" applyAlignment="1">
      <alignment horizontal="center" vertical="top" wrapText="1"/>
    </xf>
    <xf numFmtId="0" fontId="13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19" xfId="0" applyNumberFormat="1" applyFont="1" applyFill="1" applyBorder="1" applyAlignment="1">
      <alignment horizontal="center" vertical="center" wrapText="1"/>
    </xf>
    <xf numFmtId="10" fontId="15" fillId="3" borderId="19" xfId="0" applyNumberFormat="1" applyFont="1" applyFill="1" applyBorder="1" applyAlignment="1">
      <alignment horizontal="center" vertical="center"/>
    </xf>
    <xf numFmtId="10" fontId="15" fillId="3" borderId="19" xfId="0" applyNumberFormat="1" applyFont="1" applyFill="1" applyBorder="1" applyAlignment="1">
      <alignment horizontal="right" vertical="center"/>
    </xf>
    <xf numFmtId="0" fontId="13" fillId="2" borderId="19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/>
    </xf>
    <xf numFmtId="10" fontId="17" fillId="0" borderId="19" xfId="0" applyNumberFormat="1" applyFont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/>
    </xf>
    <xf numFmtId="10" fontId="17" fillId="2" borderId="19" xfId="0" applyNumberFormat="1" applyFont="1" applyFill="1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13" fillId="4" borderId="19" xfId="0" applyNumberFormat="1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center" vertical="center" wrapText="1"/>
    </xf>
    <xf numFmtId="4" fontId="16" fillId="4" borderId="19" xfId="0" applyNumberFormat="1" applyFont="1" applyFill="1" applyBorder="1" applyAlignment="1">
      <alignment horizontal="center" vertical="center"/>
    </xf>
    <xf numFmtId="49" fontId="19" fillId="5" borderId="19" xfId="0" applyNumberFormat="1" applyFont="1" applyFill="1" applyBorder="1" applyAlignment="1">
      <alignment horizontal="center" vertical="center" wrapText="1"/>
    </xf>
    <xf numFmtId="4" fontId="19" fillId="5" borderId="19" xfId="0" applyNumberFormat="1" applyFont="1" applyFill="1" applyBorder="1" applyAlignment="1">
      <alignment vertical="center"/>
    </xf>
    <xf numFmtId="10" fontId="20" fillId="5" borderId="19" xfId="0" applyNumberFormat="1" applyFont="1" applyFill="1" applyBorder="1" applyAlignment="1">
      <alignment vertical="center"/>
    </xf>
    <xf numFmtId="49" fontId="23" fillId="2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vertical="center"/>
    </xf>
    <xf numFmtId="10" fontId="26" fillId="0" borderId="19" xfId="0" applyNumberFormat="1" applyFont="1" applyBorder="1" applyAlignment="1">
      <alignment vertical="center"/>
    </xf>
    <xf numFmtId="49" fontId="8" fillId="5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/>
    </xf>
    <xf numFmtId="10" fontId="10" fillId="5" borderId="19" xfId="0" applyNumberFormat="1" applyFont="1" applyFill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10" fontId="15" fillId="0" borderId="19" xfId="0" applyNumberFormat="1" applyFont="1" applyBorder="1" applyAlignment="1">
      <alignment horizontal="center" vertical="center"/>
    </xf>
    <xf numFmtId="10" fontId="15" fillId="0" borderId="19" xfId="0" applyNumberFormat="1" applyFont="1" applyBorder="1" applyAlignment="1">
      <alignment vertical="center"/>
    </xf>
    <xf numFmtId="10" fontId="18" fillId="0" borderId="1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10" fontId="15" fillId="2" borderId="19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top" wrapText="1"/>
    </xf>
    <xf numFmtId="0" fontId="30" fillId="2" borderId="0" xfId="0" applyNumberFormat="1" applyFont="1" applyFill="1" applyBorder="1" applyAlignment="1">
      <alignment horizontal="right" vertical="top" wrapText="1"/>
    </xf>
    <xf numFmtId="4" fontId="31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15" fillId="0" borderId="0" xfId="0" applyFont="1"/>
    <xf numFmtId="0" fontId="33" fillId="0" borderId="0" xfId="0" applyFont="1"/>
    <xf numFmtId="0" fontId="33" fillId="0" borderId="0" xfId="0" applyNumberFormat="1" applyFont="1"/>
    <xf numFmtId="0" fontId="32" fillId="0" borderId="0" xfId="0" applyFont="1"/>
    <xf numFmtId="0" fontId="35" fillId="2" borderId="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top"/>
    </xf>
    <xf numFmtId="0" fontId="12" fillId="0" borderId="4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10" fontId="20" fillId="5" borderId="19" xfId="0" applyNumberFormat="1" applyFont="1" applyFill="1" applyBorder="1" applyAlignment="1">
      <alignment horizontal="center" vertical="center"/>
    </xf>
    <xf numFmtId="10" fontId="27" fillId="0" borderId="19" xfId="0" applyNumberFormat="1" applyFont="1" applyBorder="1" applyAlignment="1">
      <alignment horizontal="center" vertical="center" wrapText="1"/>
    </xf>
    <xf numFmtId="0" fontId="9" fillId="6" borderId="18" xfId="0" applyNumberFormat="1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10" fontId="10" fillId="6" borderId="18" xfId="0" applyNumberFormat="1" applyFont="1" applyFill="1" applyBorder="1" applyAlignment="1">
      <alignment horizontal="center" vertical="center"/>
    </xf>
    <xf numFmtId="10" fontId="11" fillId="6" borderId="18" xfId="0" applyNumberFormat="1" applyFont="1" applyFill="1" applyBorder="1" applyAlignment="1">
      <alignment horizontal="right" vertical="center"/>
    </xf>
    <xf numFmtId="0" fontId="35" fillId="2" borderId="0" xfId="0" applyNumberFormat="1" applyFont="1" applyFill="1" applyBorder="1" applyAlignment="1">
      <alignment horizontal="left" vertical="top" wrapText="1"/>
    </xf>
    <xf numFmtId="0" fontId="12" fillId="2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12" fillId="2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right" vertical="top" wrapText="1"/>
    </xf>
    <xf numFmtId="4" fontId="8" fillId="5" borderId="19" xfId="0" applyNumberFormat="1" applyFont="1" applyFill="1" applyBorder="1" applyAlignment="1">
      <alignment vertical="center"/>
    </xf>
    <xf numFmtId="10" fontId="10" fillId="5" borderId="19" xfId="0" applyNumberFormat="1" applyFont="1" applyFill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10" fontId="17" fillId="0" borderId="19" xfId="0" applyNumberFormat="1" applyFont="1" applyBorder="1" applyAlignment="1">
      <alignment vertical="center"/>
    </xf>
    <xf numFmtId="0" fontId="12" fillId="3" borderId="19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3" borderId="19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12" fillId="5" borderId="19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10" fontId="10" fillId="6" borderId="18" xfId="0" applyNumberFormat="1" applyFont="1" applyFill="1" applyBorder="1" applyAlignment="1">
      <alignment horizontal="right" vertical="center"/>
    </xf>
    <xf numFmtId="4" fontId="16" fillId="2" borderId="0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4" fontId="14" fillId="4" borderId="19" xfId="0" applyNumberFormat="1" applyFont="1" applyFill="1" applyBorder="1" applyAlignment="1">
      <alignment horizontal="center" vertical="center"/>
    </xf>
    <xf numFmtId="10" fontId="14" fillId="4" borderId="19" xfId="0" applyNumberFormat="1" applyFont="1" applyFill="1" applyBorder="1" applyAlignment="1">
      <alignment horizontal="center" vertical="center"/>
    </xf>
    <xf numFmtId="10" fontId="16" fillId="2" borderId="19" xfId="0" applyNumberFormat="1" applyFont="1" applyFill="1" applyBorder="1" applyAlignment="1">
      <alignment horizontal="center" vertical="center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15" fillId="0" borderId="0" xfId="0" applyNumberFormat="1" applyFont="1"/>
    <xf numFmtId="0" fontId="28" fillId="2" borderId="0" xfId="0" applyNumberFormat="1" applyFont="1" applyFill="1" applyBorder="1" applyAlignment="1">
      <alignment horizontal="left" vertical="top" wrapText="1"/>
    </xf>
    <xf numFmtId="0" fontId="28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left" vertical="top" wrapText="1"/>
    </xf>
    <xf numFmtId="4" fontId="16" fillId="2" borderId="0" xfId="0" applyNumberFormat="1" applyFont="1" applyFill="1" applyBorder="1" applyAlignment="1">
      <alignment horizontal="right" vertical="top" wrapText="1"/>
    </xf>
    <xf numFmtId="0" fontId="28" fillId="2" borderId="0" xfId="0" applyNumberFormat="1" applyFont="1" applyFill="1" applyBorder="1" applyAlignment="1">
      <alignment horizontal="left" vertical="top" wrapText="1"/>
    </xf>
    <xf numFmtId="4" fontId="16" fillId="2" borderId="0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left" vertical="top" wrapText="1"/>
    </xf>
    <xf numFmtId="0" fontId="28" fillId="2" borderId="0" xfId="0" applyNumberFormat="1" applyFont="1" applyFill="1" applyBorder="1" applyAlignment="1">
      <alignment horizontal="left" vertical="top" wrapText="1"/>
    </xf>
    <xf numFmtId="4" fontId="16" fillId="2" borderId="0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10" fontId="33" fillId="0" borderId="19" xfId="0" applyNumberFormat="1" applyFont="1" applyBorder="1" applyAlignment="1">
      <alignment vertical="center"/>
    </xf>
    <xf numFmtId="10" fontId="14" fillId="2" borderId="19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left" vertical="top" wrapText="1"/>
    </xf>
    <xf numFmtId="0" fontId="38" fillId="2" borderId="0" xfId="0" applyNumberFormat="1" applyFont="1" applyFill="1" applyAlignment="1">
      <alignment horizontal="left" vertical="top" wrapText="1"/>
    </xf>
    <xf numFmtId="0" fontId="28" fillId="2" borderId="0" xfId="0" applyNumberFormat="1" applyFont="1" applyFill="1" applyAlignment="1">
      <alignment horizontal="left" wrapText="1"/>
    </xf>
    <xf numFmtId="0" fontId="28" fillId="2" borderId="0" xfId="0" applyNumberFormat="1" applyFont="1" applyFill="1" applyBorder="1" applyAlignment="1">
      <alignment horizontal="center" wrapText="1"/>
    </xf>
    <xf numFmtId="0" fontId="28" fillId="2" borderId="0" xfId="0" applyNumberFormat="1" applyFont="1" applyFill="1" applyBorder="1" applyAlignment="1">
      <alignment horizontal="left" wrapText="1"/>
    </xf>
    <xf numFmtId="0" fontId="39" fillId="2" borderId="0" xfId="0" applyNumberFormat="1" applyFont="1" applyFill="1" applyAlignment="1">
      <alignment horizontal="center" vertical="top" wrapText="1"/>
    </xf>
    <xf numFmtId="0" fontId="40" fillId="2" borderId="0" xfId="0" applyNumberFormat="1" applyFont="1" applyFill="1" applyBorder="1" applyAlignment="1">
      <alignment horizontal="center" vertical="top" wrapText="1"/>
    </xf>
    <xf numFmtId="0" fontId="40" fillId="2" borderId="0" xfId="0" applyNumberFormat="1" applyFont="1" applyFill="1" applyBorder="1" applyAlignment="1">
      <alignment horizontal="left" vertical="top" wrapText="1"/>
    </xf>
    <xf numFmtId="0" fontId="28" fillId="2" borderId="0" xfId="0" applyNumberFormat="1" applyFont="1" applyFill="1" applyBorder="1" applyAlignment="1">
      <alignment horizontal="left" vertical="top" wrapText="1"/>
    </xf>
    <xf numFmtId="0" fontId="29" fillId="2" borderId="19" xfId="0" applyNumberFormat="1" applyFont="1" applyFill="1" applyBorder="1" applyAlignment="1">
      <alignment horizontal="right" vertical="top" wrapText="1"/>
    </xf>
    <xf numFmtId="4" fontId="16" fillId="2" borderId="19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>
      <alignment horizontal="left" vertical="top" wrapText="1"/>
    </xf>
    <xf numFmtId="4" fontId="16" fillId="2" borderId="0" xfId="0" applyNumberFormat="1" applyFont="1" applyFill="1" applyBorder="1" applyAlignment="1">
      <alignment horizontal="right" vertical="top" wrapText="1"/>
    </xf>
    <xf numFmtId="0" fontId="8" fillId="5" borderId="19" xfId="0" applyNumberFormat="1" applyFont="1" applyFill="1" applyBorder="1" applyAlignment="1">
      <alignment horizontal="left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left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2" borderId="24" xfId="0" applyNumberFormat="1" applyFont="1" applyFill="1" applyBorder="1" applyAlignment="1">
      <alignment horizontal="left" vertical="center" wrapText="1"/>
    </xf>
    <xf numFmtId="0" fontId="12" fillId="2" borderId="23" xfId="0" applyNumberFormat="1" applyFont="1" applyFill="1" applyBorder="1" applyAlignment="1">
      <alignment horizontal="left" vertical="center" wrapText="1"/>
    </xf>
    <xf numFmtId="4" fontId="14" fillId="2" borderId="24" xfId="0" applyNumberFormat="1" applyFont="1" applyFill="1" applyBorder="1" applyAlignment="1">
      <alignment horizontal="center" vertical="center" wrapText="1"/>
    </xf>
    <xf numFmtId="4" fontId="14" fillId="2" borderId="23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4" fillId="4" borderId="24" xfId="0" applyNumberFormat="1" applyFont="1" applyFill="1" applyBorder="1" applyAlignment="1">
      <alignment horizontal="center" vertical="center" wrapText="1"/>
    </xf>
    <xf numFmtId="4" fontId="14" fillId="4" borderId="23" xfId="0" applyNumberFormat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top" wrapText="1"/>
    </xf>
    <xf numFmtId="4" fontId="8" fillId="5" borderId="19" xfId="0" applyNumberFormat="1" applyFont="1" applyFill="1" applyBorder="1" applyAlignment="1">
      <alignment horizontal="right" vertical="center" wrapText="1"/>
    </xf>
    <xf numFmtId="4" fontId="16" fillId="2" borderId="19" xfId="0" applyNumberFormat="1" applyFont="1" applyFill="1" applyBorder="1" applyAlignment="1">
      <alignment horizontal="right" vertical="center" wrapText="1"/>
    </xf>
    <xf numFmtId="0" fontId="4" fillId="2" borderId="19" xfId="0" applyNumberFormat="1" applyFont="1" applyFill="1" applyBorder="1" applyAlignment="1">
      <alignment horizontal="left" vertical="center" wrapText="1"/>
    </xf>
    <xf numFmtId="0" fontId="4" fillId="4" borderId="24" xfId="0" applyNumberFormat="1" applyFont="1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>
      <alignment horizontal="center" vertical="center" wrapText="1"/>
    </xf>
    <xf numFmtId="0" fontId="4" fillId="4" borderId="23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4" fontId="16" fillId="4" borderId="19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left" vertical="center" wrapText="1"/>
    </xf>
    <xf numFmtId="0" fontId="4" fillId="3" borderId="19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12" fillId="3" borderId="19" xfId="0" applyNumberFormat="1" applyFont="1" applyFill="1" applyBorder="1" applyAlignment="1">
      <alignment horizontal="left" vertical="top" wrapText="1"/>
    </xf>
    <xf numFmtId="0" fontId="7" fillId="2" borderId="12" xfId="0" applyNumberFormat="1" applyFont="1" applyFill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vertical="top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7" fillId="2" borderId="15" xfId="0" applyNumberFormat="1" applyFont="1" applyFill="1" applyBorder="1" applyAlignment="1">
      <alignment horizontal="center" vertical="top" wrapText="1"/>
    </xf>
    <xf numFmtId="0" fontId="7" fillId="2" borderId="16" xfId="0" applyNumberFormat="1" applyFont="1" applyFill="1" applyBorder="1" applyAlignment="1">
      <alignment horizontal="center" vertical="top" wrapText="1"/>
    </xf>
    <xf numFmtId="0" fontId="8" fillId="6" borderId="18" xfId="0" applyNumberFormat="1" applyFont="1" applyFill="1" applyBorder="1" applyAlignment="1">
      <alignment horizontal="left"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35" fillId="2" borderId="0" xfId="0" applyNumberFormat="1" applyFont="1" applyFill="1" applyAlignment="1">
      <alignment horizontal="left" wrapText="1"/>
    </xf>
    <xf numFmtId="0" fontId="35" fillId="2" borderId="0" xfId="0" applyNumberFormat="1" applyFont="1" applyFill="1" applyBorder="1" applyAlignment="1">
      <alignment horizontal="center" wrapText="1"/>
    </xf>
    <xf numFmtId="0" fontId="35" fillId="2" borderId="0" xfId="0" applyNumberFormat="1" applyFont="1" applyFill="1" applyBorder="1" applyAlignment="1">
      <alignment horizontal="left" wrapText="1"/>
    </xf>
    <xf numFmtId="0" fontId="36" fillId="2" borderId="0" xfId="0" applyNumberFormat="1" applyFont="1" applyFill="1" applyAlignment="1">
      <alignment horizontal="center"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0" fontId="37" fillId="2" borderId="0" xfId="0" applyNumberFormat="1" applyFont="1" applyFill="1" applyBorder="1" applyAlignment="1">
      <alignment horizontal="left" vertical="top" wrapText="1"/>
    </xf>
    <xf numFmtId="0" fontId="34" fillId="2" borderId="0" xfId="0" applyNumberFormat="1" applyFont="1" applyFill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top" wrapText="1"/>
    </xf>
    <xf numFmtId="0" fontId="21" fillId="2" borderId="19" xfId="0" applyNumberFormat="1" applyFont="1" applyFill="1" applyBorder="1" applyAlignment="1">
      <alignment horizontal="left" vertical="center" wrapText="1"/>
    </xf>
    <xf numFmtId="0" fontId="22" fillId="2" borderId="19" xfId="0" applyNumberFormat="1" applyFont="1" applyFill="1" applyBorder="1" applyAlignment="1">
      <alignment horizontal="center" vertical="center" wrapText="1"/>
    </xf>
    <xf numFmtId="0" fontId="24" fillId="2" borderId="19" xfId="0" applyNumberFormat="1" applyFont="1" applyFill="1" applyBorder="1" applyAlignment="1">
      <alignment horizontal="center" vertical="center" wrapText="1"/>
    </xf>
    <xf numFmtId="4" fontId="25" fillId="2" borderId="19" xfId="0" applyNumberFormat="1" applyFont="1" applyFill="1" applyBorder="1" applyAlignment="1">
      <alignment horizontal="right" vertical="center" wrapText="1"/>
    </xf>
    <xf numFmtId="0" fontId="1" fillId="4" borderId="19" xfId="0" applyNumberFormat="1" applyFont="1" applyFill="1" applyBorder="1" applyAlignment="1">
      <alignment horizontal="center" vertical="center" wrapText="1"/>
    </xf>
    <xf numFmtId="0" fontId="19" fillId="5" borderId="19" xfId="0" applyNumberFormat="1" applyFont="1" applyFill="1" applyBorder="1" applyAlignment="1">
      <alignment horizontal="left" vertical="center" wrapText="1"/>
    </xf>
    <xf numFmtId="0" fontId="19" fillId="5" borderId="19" xfId="0" applyNumberFormat="1" applyFont="1" applyFill="1" applyBorder="1" applyAlignment="1">
      <alignment horizontal="center" vertical="center" wrapText="1"/>
    </xf>
    <xf numFmtId="4" fontId="19" fillId="5" borderId="19" xfId="0" applyNumberFormat="1" applyFont="1" applyFill="1" applyBorder="1" applyAlignment="1">
      <alignment horizontal="right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9" fillId="6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>
      <selection activeCell="C3" sqref="C3:I3"/>
    </sheetView>
  </sheetViews>
  <sheetFormatPr defaultColWidth="12.33203125" defaultRowHeight="13.2"/>
  <cols>
    <col min="1" max="1" width="12.33203125" style="4"/>
    <col min="2" max="2" width="48" style="4" customWidth="1"/>
    <col min="3" max="3" width="9.5546875" style="4" customWidth="1"/>
    <col min="4" max="4" width="2.6640625" style="4" customWidth="1"/>
    <col min="5" max="5" width="12.33203125" style="4" hidden="1" customWidth="1"/>
    <col min="6" max="6" width="9.33203125" style="4" customWidth="1"/>
    <col min="7" max="7" width="12.33203125" style="4"/>
    <col min="8" max="8" width="8" style="4" customWidth="1"/>
    <col min="9" max="9" width="12.33203125" style="4" hidden="1" customWidth="1"/>
    <col min="10" max="10" width="12.33203125" style="4"/>
    <col min="11" max="11" width="7.33203125" style="4" customWidth="1"/>
    <col min="12" max="12" width="17.88671875" style="106" customWidth="1"/>
    <col min="13" max="13" width="19.6640625" style="106" customWidth="1"/>
    <col min="14" max="14" width="12.33203125" style="106"/>
    <col min="15" max="15" width="15.109375" style="106" customWidth="1"/>
    <col min="16" max="16384" width="12.33203125" style="106"/>
  </cols>
  <sheetData>
    <row r="1" spans="1:22" ht="48.75" customHeight="1">
      <c r="A1" s="223" t="s">
        <v>93</v>
      </c>
      <c r="B1" s="223"/>
      <c r="C1" s="223"/>
      <c r="D1" s="223"/>
      <c r="E1" s="223"/>
      <c r="F1" s="223"/>
      <c r="G1" s="223"/>
      <c r="H1" s="223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4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2" s="4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4" customFormat="1" ht="21" thickBot="1">
      <c r="A4" s="227"/>
      <c r="B4" s="228"/>
      <c r="C4" s="231" t="s">
        <v>10</v>
      </c>
      <c r="D4" s="231"/>
      <c r="E4" s="231"/>
      <c r="F4" s="160" t="s">
        <v>11</v>
      </c>
      <c r="G4" s="160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4" customFormat="1" ht="13.8" thickBot="1">
      <c r="A5" s="215" t="s">
        <v>17</v>
      </c>
      <c r="B5" s="216"/>
      <c r="C5" s="216" t="s">
        <v>18</v>
      </c>
      <c r="D5" s="216"/>
      <c r="E5" s="216"/>
      <c r="F5" s="157" t="s">
        <v>19</v>
      </c>
      <c r="G5" s="157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10</v>
      </c>
    </row>
    <row r="6" spans="1:22" s="4" customFormat="1" ht="108" customHeight="1">
      <c r="A6" s="220" t="s">
        <v>22</v>
      </c>
      <c r="B6" s="220"/>
      <c r="C6" s="221"/>
      <c r="D6" s="221"/>
      <c r="E6" s="221"/>
      <c r="F6" s="158"/>
      <c r="G6" s="158"/>
      <c r="H6" s="221"/>
      <c r="I6" s="221"/>
      <c r="J6" s="222">
        <f>J7+J10+J15</f>
        <v>10517894</v>
      </c>
      <c r="K6" s="222"/>
      <c r="L6" s="57">
        <f>L7+L10+L15</f>
        <v>6946856.9100000001</v>
      </c>
      <c r="M6" s="57">
        <f t="shared" ref="M6:M18" si="0">J6-L6</f>
        <v>3571037.09</v>
      </c>
      <c r="N6" s="58">
        <f t="shared" ref="N6:N51" si="1">L6/J6</f>
        <v>0.66047983655283082</v>
      </c>
      <c r="O6" s="86"/>
    </row>
    <row r="7" spans="1:22" s="4" customFormat="1" ht="28.5" customHeight="1">
      <c r="A7" s="209" t="s">
        <v>23</v>
      </c>
      <c r="B7" s="209"/>
      <c r="C7" s="210" t="s">
        <v>24</v>
      </c>
      <c r="D7" s="210"/>
      <c r="E7" s="210"/>
      <c r="F7" s="155" t="s">
        <v>25</v>
      </c>
      <c r="G7" s="155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543499.93000000005</v>
      </c>
      <c r="M7" s="156">
        <f t="shared" si="0"/>
        <v>245605.06999999995</v>
      </c>
      <c r="N7" s="13">
        <f t="shared" si="1"/>
        <v>0.68875489320179195</v>
      </c>
      <c r="O7" s="14"/>
    </row>
    <row r="8" spans="1:22" s="4" customFormat="1" ht="27" customHeight="1">
      <c r="A8" s="180" t="s">
        <v>27</v>
      </c>
      <c r="B8" s="180"/>
      <c r="C8" s="181" t="s">
        <v>24</v>
      </c>
      <c r="D8" s="181"/>
      <c r="E8" s="181"/>
      <c r="F8" s="150" t="s">
        <v>25</v>
      </c>
      <c r="G8" s="150" t="s">
        <v>28</v>
      </c>
      <c r="H8" s="182">
        <v>120</v>
      </c>
      <c r="I8" s="182"/>
      <c r="J8" s="173">
        <v>771105</v>
      </c>
      <c r="K8" s="173"/>
      <c r="L8" s="16">
        <v>543499.93000000005</v>
      </c>
      <c r="M8" s="16">
        <f t="shared" si="0"/>
        <v>227605.06999999995</v>
      </c>
      <c r="N8" s="17">
        <f t="shared" si="1"/>
        <v>0.70483258440808971</v>
      </c>
      <c r="O8" s="38" t="s">
        <v>29</v>
      </c>
    </row>
    <row r="9" spans="1:22" s="4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150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4" customFormat="1" ht="29.25" customHeight="1">
      <c r="A10" s="214" t="s">
        <v>31</v>
      </c>
      <c r="B10" s="214"/>
      <c r="C10" s="210" t="s">
        <v>24</v>
      </c>
      <c r="D10" s="210"/>
      <c r="E10" s="210"/>
      <c r="F10" s="155" t="s">
        <v>32</v>
      </c>
      <c r="G10" s="155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1928466.9700000002</v>
      </c>
      <c r="M10" s="11">
        <f t="shared" si="0"/>
        <v>1019754.0299999998</v>
      </c>
      <c r="N10" s="13">
        <f t="shared" si="1"/>
        <v>0.65411207979320418</v>
      </c>
      <c r="O10" s="13"/>
    </row>
    <row r="11" spans="1:22" s="4" customFormat="1" ht="25.5" customHeight="1">
      <c r="A11" s="213" t="s">
        <v>27</v>
      </c>
      <c r="B11" s="213"/>
      <c r="C11" s="181" t="s">
        <v>24</v>
      </c>
      <c r="D11" s="181"/>
      <c r="E11" s="181"/>
      <c r="F11" s="150" t="s">
        <v>32</v>
      </c>
      <c r="G11" s="150" t="s">
        <v>34</v>
      </c>
      <c r="H11" s="182">
        <v>120</v>
      </c>
      <c r="I11" s="182"/>
      <c r="J11" s="173">
        <v>1908593</v>
      </c>
      <c r="K11" s="173"/>
      <c r="L11" s="16">
        <v>1305264.5900000001</v>
      </c>
      <c r="M11" s="18">
        <f t="shared" si="0"/>
        <v>603328.40999999992</v>
      </c>
      <c r="N11" s="19">
        <f t="shared" si="1"/>
        <v>0.68388838793813034</v>
      </c>
      <c r="O11" s="38" t="s">
        <v>29</v>
      </c>
    </row>
    <row r="12" spans="1:22" s="4" customFormat="1" ht="26.25" customHeight="1">
      <c r="A12" s="213" t="s">
        <v>30</v>
      </c>
      <c r="B12" s="213"/>
      <c r="C12" s="181" t="s">
        <v>24</v>
      </c>
      <c r="D12" s="181"/>
      <c r="E12" s="181"/>
      <c r="F12" s="150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614376.38</v>
      </c>
      <c r="M12" s="18">
        <f t="shared" si="0"/>
        <v>392251.62</v>
      </c>
      <c r="N12" s="19">
        <f t="shared" si="1"/>
        <v>0.6103311054331888</v>
      </c>
      <c r="O12" s="38" t="s">
        <v>29</v>
      </c>
    </row>
    <row r="13" spans="1:22" s="4" customFormat="1" ht="14.25" customHeight="1">
      <c r="A13" s="213" t="s">
        <v>36</v>
      </c>
      <c r="B13" s="213"/>
      <c r="C13" s="181" t="s">
        <v>24</v>
      </c>
      <c r="D13" s="181"/>
      <c r="E13" s="181"/>
      <c r="F13" s="150" t="s">
        <v>32</v>
      </c>
      <c r="G13" s="150" t="s">
        <v>35</v>
      </c>
      <c r="H13" s="182">
        <v>850</v>
      </c>
      <c r="I13" s="182"/>
      <c r="J13" s="173">
        <v>13000</v>
      </c>
      <c r="K13" s="173"/>
      <c r="L13" s="16">
        <v>8826</v>
      </c>
      <c r="M13" s="18">
        <f t="shared" si="0"/>
        <v>4174</v>
      </c>
      <c r="N13" s="19">
        <f t="shared" si="1"/>
        <v>0.67892307692307696</v>
      </c>
      <c r="O13" s="38" t="s">
        <v>29</v>
      </c>
    </row>
    <row r="14" spans="1:22" s="4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150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4" customFormat="1" ht="69.75" customHeight="1">
      <c r="A15" s="209" t="s">
        <v>38</v>
      </c>
      <c r="B15" s="209"/>
      <c r="C15" s="210" t="s">
        <v>24</v>
      </c>
      <c r="D15" s="210"/>
      <c r="E15" s="210"/>
      <c r="F15" s="155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4474890.01</v>
      </c>
      <c r="M15" s="11">
        <f t="shared" si="0"/>
        <v>2305677.9900000002</v>
      </c>
      <c r="N15" s="13">
        <f t="shared" si="1"/>
        <v>0.65995798729545962</v>
      </c>
      <c r="O15" s="13"/>
    </row>
    <row r="16" spans="1:22" s="4" customFormat="1" ht="20.25" customHeight="1">
      <c r="A16" s="206" t="s">
        <v>41</v>
      </c>
      <c r="B16" s="207"/>
      <c r="C16" s="208" t="s">
        <v>24</v>
      </c>
      <c r="D16" s="188"/>
      <c r="E16" s="189"/>
      <c r="F16" s="150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3389510.4</v>
      </c>
      <c r="M16" s="18">
        <f>J16-L16</f>
        <v>1809823.6</v>
      </c>
      <c r="N16" s="19">
        <f>L16/J16</f>
        <v>0.65191241801353783</v>
      </c>
      <c r="O16" s="38" t="s">
        <v>29</v>
      </c>
    </row>
    <row r="17" spans="1:15" s="4" customFormat="1" ht="27.75" customHeight="1">
      <c r="A17" s="200" t="s">
        <v>30</v>
      </c>
      <c r="B17" s="200"/>
      <c r="C17" s="201" t="s">
        <v>24</v>
      </c>
      <c r="D17" s="202"/>
      <c r="E17" s="203"/>
      <c r="F17" s="154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422144.46</v>
      </c>
      <c r="M17" s="18">
        <f t="shared" si="0"/>
        <v>114369.53999999998</v>
      </c>
      <c r="N17" s="19">
        <f t="shared" si="1"/>
        <v>0.78682841454277064</v>
      </c>
      <c r="O17" s="38" t="s">
        <v>29</v>
      </c>
    </row>
    <row r="18" spans="1:15" s="4" customFormat="1" ht="15.6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663235.15</v>
      </c>
      <c r="M18" s="18">
        <f t="shared" si="0"/>
        <v>381484.85</v>
      </c>
      <c r="N18" s="19">
        <f t="shared" si="1"/>
        <v>0.63484488666819816</v>
      </c>
      <c r="O18" s="38" t="s">
        <v>29</v>
      </c>
    </row>
    <row r="19" spans="1:15" s="4" customFormat="1" ht="153.7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4" customFormat="1" ht="27" customHeight="1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4" customFormat="1" ht="101.25" customHeight="1">
      <c r="A21" s="176" t="s">
        <v>47</v>
      </c>
      <c r="B21" s="176"/>
      <c r="C21" s="177"/>
      <c r="D21" s="177"/>
      <c r="E21" s="177"/>
      <c r="F21" s="81"/>
      <c r="G21" s="153"/>
      <c r="H21" s="178"/>
      <c r="I21" s="178"/>
      <c r="J21" s="179">
        <f>J23+J25</f>
        <v>5001669.7700000005</v>
      </c>
      <c r="K21" s="179"/>
      <c r="L21" s="33">
        <f>L23+L25</f>
        <v>971246.07999999996</v>
      </c>
      <c r="M21" s="33">
        <f>M23</f>
        <v>528253.01000000013</v>
      </c>
      <c r="N21" s="34">
        <f t="shared" si="1"/>
        <v>0.19418436735378472</v>
      </c>
      <c r="O21" s="34"/>
    </row>
    <row r="22" spans="1:15" s="4" customFormat="1" ht="117.75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1499499.09</v>
      </c>
      <c r="K22" s="196"/>
      <c r="L22" s="35">
        <f>L23</f>
        <v>971246.07999999996</v>
      </c>
      <c r="M22" s="35">
        <f>M23</f>
        <v>528253.01000000013</v>
      </c>
      <c r="N22" s="36">
        <f t="shared" si="1"/>
        <v>0.64771368417435982</v>
      </c>
      <c r="O22" s="36"/>
    </row>
    <row r="23" spans="1:15" s="4" customFormat="1" ht="29.25" customHeight="1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1499499.09</v>
      </c>
      <c r="K23" s="173"/>
      <c r="L23" s="16">
        <v>971246.07999999996</v>
      </c>
      <c r="M23" s="16">
        <f>J23-L23</f>
        <v>528253.01000000013</v>
      </c>
      <c r="N23" s="17">
        <f t="shared" si="1"/>
        <v>0.64771368417435982</v>
      </c>
      <c r="O23" s="38" t="s">
        <v>51</v>
      </c>
    </row>
    <row r="24" spans="1:15" s="4" customFormat="1" ht="32.25" customHeight="1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150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4" customFormat="1" ht="27.75" customHeight="1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150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4" customFormat="1" ht="127.5" customHeight="1">
      <c r="A26" s="176" t="s">
        <v>55</v>
      </c>
      <c r="B26" s="176"/>
      <c r="C26" s="177"/>
      <c r="D26" s="177"/>
      <c r="E26" s="177"/>
      <c r="F26" s="153"/>
      <c r="G26" s="153"/>
      <c r="H26" s="178"/>
      <c r="I26" s="178"/>
      <c r="J26" s="179">
        <f>J28</f>
        <v>300000</v>
      </c>
      <c r="K26" s="179"/>
      <c r="L26" s="33">
        <f>L28</f>
        <v>85100</v>
      </c>
      <c r="M26" s="33">
        <f t="shared" ref="M26:M53" si="2">J26-L26</f>
        <v>214900</v>
      </c>
      <c r="N26" s="34">
        <f t="shared" si="1"/>
        <v>0.28366666666666668</v>
      </c>
      <c r="O26" s="34"/>
    </row>
    <row r="27" spans="1:15" s="4" customFormat="1" ht="63.75" customHeight="1">
      <c r="A27" s="180" t="s">
        <v>56</v>
      </c>
      <c r="B27" s="180"/>
      <c r="C27" s="181" t="s">
        <v>24</v>
      </c>
      <c r="D27" s="181"/>
      <c r="E27" s="181"/>
      <c r="F27" s="150" t="s">
        <v>57</v>
      </c>
      <c r="G27" s="150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85100</v>
      </c>
      <c r="M27" s="40">
        <f t="shared" si="2"/>
        <v>214900</v>
      </c>
      <c r="N27" s="41">
        <f t="shared" si="1"/>
        <v>0.28366666666666668</v>
      </c>
      <c r="O27" s="41"/>
    </row>
    <row r="28" spans="1:15" s="4" customFormat="1" ht="27.75" customHeight="1">
      <c r="A28" s="180" t="s">
        <v>30</v>
      </c>
      <c r="B28" s="180"/>
      <c r="C28" s="181" t="s">
        <v>24</v>
      </c>
      <c r="D28" s="181"/>
      <c r="E28" s="181"/>
      <c r="F28" s="150" t="s">
        <v>57</v>
      </c>
      <c r="G28" s="150" t="s">
        <v>58</v>
      </c>
      <c r="H28" s="182">
        <v>240</v>
      </c>
      <c r="I28" s="182"/>
      <c r="J28" s="173">
        <v>300000</v>
      </c>
      <c r="K28" s="173"/>
      <c r="L28" s="16">
        <v>85100</v>
      </c>
      <c r="M28" s="18">
        <f t="shared" si="2"/>
        <v>214900</v>
      </c>
      <c r="N28" s="19">
        <f t="shared" si="1"/>
        <v>0.28366666666666668</v>
      </c>
      <c r="O28" s="38" t="s">
        <v>29</v>
      </c>
    </row>
    <row r="29" spans="1:15" s="4" customFormat="1" ht="120" customHeight="1">
      <c r="A29" s="176" t="s">
        <v>59</v>
      </c>
      <c r="B29" s="176"/>
      <c r="C29" s="177"/>
      <c r="D29" s="177"/>
      <c r="E29" s="177"/>
      <c r="F29" s="153"/>
      <c r="G29" s="153"/>
      <c r="H29" s="178"/>
      <c r="I29" s="178"/>
      <c r="J29" s="179">
        <f>J31</f>
        <v>126000</v>
      </c>
      <c r="K29" s="179"/>
      <c r="L29" s="33">
        <f>L31</f>
        <v>90600</v>
      </c>
      <c r="M29" s="33">
        <f>J29-L29</f>
        <v>35400</v>
      </c>
      <c r="N29" s="34">
        <f>L29/J29</f>
        <v>0.71904761904761905</v>
      </c>
      <c r="O29" s="34"/>
    </row>
    <row r="30" spans="1:15" s="4" customFormat="1" ht="63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90600</v>
      </c>
      <c r="M30" s="40">
        <f>J30-L30</f>
        <v>35400</v>
      </c>
      <c r="N30" s="41">
        <f>L30/J30</f>
        <v>0.71904761904761905</v>
      </c>
      <c r="O30" s="41"/>
    </row>
    <row r="31" spans="1:15" s="4" customFormat="1" ht="34.5" customHeight="1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90600</v>
      </c>
      <c r="M31" s="18">
        <f>J31-L31</f>
        <v>35400</v>
      </c>
      <c r="N31" s="19">
        <f>L31/J31</f>
        <v>0.71904761904761905</v>
      </c>
      <c r="O31" s="38" t="s">
        <v>29</v>
      </c>
    </row>
    <row r="32" spans="1:15" s="4" customFormat="1" ht="113.25" customHeight="1">
      <c r="A32" s="176" t="s">
        <v>63</v>
      </c>
      <c r="B32" s="176"/>
      <c r="C32" s="177"/>
      <c r="D32" s="177"/>
      <c r="E32" s="177"/>
      <c r="F32" s="153"/>
      <c r="G32" s="153"/>
      <c r="H32" s="178" t="s">
        <v>1</v>
      </c>
      <c r="I32" s="178"/>
      <c r="J32" s="179">
        <f>J34+J36+J37+J39+J40+J42+J44+J46+J48+J50</f>
        <v>76171313.179999992</v>
      </c>
      <c r="K32" s="179"/>
      <c r="L32" s="33">
        <f>L34+L36+L37+L39+L40+L42+L44+L46+L48+L50</f>
        <v>2926204.7400000007</v>
      </c>
      <c r="M32" s="33">
        <f t="shared" si="2"/>
        <v>73245108.439999998</v>
      </c>
      <c r="N32" s="34">
        <f t="shared" si="1"/>
        <v>3.8416099419017538E-2</v>
      </c>
      <c r="O32" s="34"/>
    </row>
    <row r="33" spans="1:15" s="4" customFormat="1" ht="60.75" customHeight="1">
      <c r="A33" s="180" t="s">
        <v>64</v>
      </c>
      <c r="B33" s="180"/>
      <c r="C33" s="181" t="s">
        <v>24</v>
      </c>
      <c r="D33" s="181"/>
      <c r="E33" s="181"/>
      <c r="F33" s="150" t="s">
        <v>43</v>
      </c>
      <c r="G33" s="150" t="s">
        <v>65</v>
      </c>
      <c r="H33" s="182" t="s">
        <v>1</v>
      </c>
      <c r="I33" s="182"/>
      <c r="J33" s="196">
        <f>J34</f>
        <v>2011690.88</v>
      </c>
      <c r="K33" s="196"/>
      <c r="L33" s="35">
        <f>L34</f>
        <v>775400.74</v>
      </c>
      <c r="M33" s="40">
        <f t="shared" si="2"/>
        <v>1236290.1399999999</v>
      </c>
      <c r="N33" s="41">
        <f t="shared" si="1"/>
        <v>0.3854472611617149</v>
      </c>
      <c r="O33" s="41"/>
    </row>
    <row r="34" spans="1:15" s="4" customFormat="1" ht="30.75" customHeight="1">
      <c r="A34" s="180" t="s">
        <v>30</v>
      </c>
      <c r="B34" s="180"/>
      <c r="C34" s="181" t="s">
        <v>24</v>
      </c>
      <c r="D34" s="181"/>
      <c r="E34" s="181"/>
      <c r="F34" s="150" t="s">
        <v>43</v>
      </c>
      <c r="G34" s="150" t="s">
        <v>65</v>
      </c>
      <c r="H34" s="182">
        <v>240</v>
      </c>
      <c r="I34" s="182"/>
      <c r="J34" s="173">
        <v>2011690.88</v>
      </c>
      <c r="K34" s="173"/>
      <c r="L34" s="16">
        <v>775400.74</v>
      </c>
      <c r="M34" s="18">
        <f t="shared" si="2"/>
        <v>1236290.1399999999</v>
      </c>
      <c r="N34" s="19">
        <f t="shared" si="1"/>
        <v>0.3854472611617149</v>
      </c>
      <c r="O34" s="38" t="s">
        <v>29</v>
      </c>
    </row>
    <row r="35" spans="1:15" s="4" customFormat="1" ht="20.25" customHeight="1">
      <c r="A35" s="180" t="s">
        <v>66</v>
      </c>
      <c r="B35" s="180"/>
      <c r="C35" s="181" t="s">
        <v>24</v>
      </c>
      <c r="D35" s="181"/>
      <c r="E35" s="181"/>
      <c r="F35" s="150" t="s">
        <v>43</v>
      </c>
      <c r="G35" s="150" t="s">
        <v>67</v>
      </c>
      <c r="H35" s="182" t="s">
        <v>1</v>
      </c>
      <c r="I35" s="182"/>
      <c r="J35" s="196">
        <f>J36+J37</f>
        <v>39669905</v>
      </c>
      <c r="K35" s="196"/>
      <c r="L35" s="35">
        <f>L36+L37</f>
        <v>1698406.8</v>
      </c>
      <c r="M35" s="40">
        <f>M36</f>
        <v>34174348.380000003</v>
      </c>
      <c r="N35" s="41">
        <f t="shared" si="1"/>
        <v>4.281348291607958E-2</v>
      </c>
      <c r="O35" s="41"/>
    </row>
    <row r="36" spans="1:15" s="4" customFormat="1" ht="27" customHeight="1">
      <c r="A36" s="180" t="s">
        <v>30</v>
      </c>
      <c r="B36" s="180"/>
      <c r="C36" s="181" t="s">
        <v>24</v>
      </c>
      <c r="D36" s="181"/>
      <c r="E36" s="181"/>
      <c r="F36" s="150" t="s">
        <v>43</v>
      </c>
      <c r="G36" s="150" t="s">
        <v>67</v>
      </c>
      <c r="H36" s="182">
        <v>240</v>
      </c>
      <c r="I36" s="182"/>
      <c r="J36" s="173">
        <v>35702914.5</v>
      </c>
      <c r="K36" s="173"/>
      <c r="L36" s="16">
        <v>1528566.12</v>
      </c>
      <c r="M36" s="18">
        <f>J36-L36</f>
        <v>34174348.380000003</v>
      </c>
      <c r="N36" s="19">
        <f t="shared" si="1"/>
        <v>4.2813482916079587E-2</v>
      </c>
      <c r="O36" s="39" t="s">
        <v>54</v>
      </c>
    </row>
    <row r="37" spans="1:15" s="4" customFormat="1" ht="15.6">
      <c r="A37" s="180" t="s">
        <v>30</v>
      </c>
      <c r="B37" s="180"/>
      <c r="C37" s="181" t="s">
        <v>24</v>
      </c>
      <c r="D37" s="181"/>
      <c r="E37" s="181"/>
      <c r="F37" s="150" t="s">
        <v>43</v>
      </c>
      <c r="G37" s="150" t="s">
        <v>67</v>
      </c>
      <c r="H37" s="182">
        <v>240</v>
      </c>
      <c r="I37" s="182"/>
      <c r="J37" s="173">
        <v>3966990.5</v>
      </c>
      <c r="K37" s="173"/>
      <c r="L37" s="16">
        <v>169840.68</v>
      </c>
      <c r="M37" s="18">
        <f>J37-L37</f>
        <v>3797149.82</v>
      </c>
      <c r="N37" s="19">
        <f t="shared" si="1"/>
        <v>4.281348291607958E-2</v>
      </c>
      <c r="O37" s="38" t="s">
        <v>29</v>
      </c>
    </row>
    <row r="38" spans="1:15" s="4" customFormat="1" ht="33.75" customHeight="1">
      <c r="A38" s="183" t="s">
        <v>77</v>
      </c>
      <c r="B38" s="184"/>
      <c r="C38" s="181" t="s">
        <v>24</v>
      </c>
      <c r="D38" s="181"/>
      <c r="E38" s="181"/>
      <c r="F38" s="150" t="s">
        <v>43</v>
      </c>
      <c r="G38" s="77" t="s">
        <v>92</v>
      </c>
      <c r="H38" s="151"/>
      <c r="I38" s="152"/>
      <c r="J38" s="194">
        <f>J39+J40</f>
        <v>1444444.44</v>
      </c>
      <c r="K38" s="195"/>
      <c r="L38" s="97">
        <f>L39+L40</f>
        <v>452397.19999999995</v>
      </c>
      <c r="M38" s="97">
        <f>J38-L38</f>
        <v>992047.24</v>
      </c>
      <c r="N38" s="98">
        <f t="shared" si="1"/>
        <v>0.31319806250214788</v>
      </c>
      <c r="O38" s="38"/>
    </row>
    <row r="39" spans="1:15" s="4" customFormat="1" ht="25.5" customHeight="1">
      <c r="A39" s="183" t="s">
        <v>30</v>
      </c>
      <c r="B39" s="184"/>
      <c r="C39" s="181" t="s">
        <v>24</v>
      </c>
      <c r="D39" s="181"/>
      <c r="E39" s="181"/>
      <c r="F39" s="150" t="s">
        <v>43</v>
      </c>
      <c r="G39" s="77" t="s">
        <v>92</v>
      </c>
      <c r="H39" s="190">
        <v>240</v>
      </c>
      <c r="I39" s="191"/>
      <c r="J39" s="192">
        <v>1300000</v>
      </c>
      <c r="K39" s="193"/>
      <c r="L39" s="16">
        <v>407157.48</v>
      </c>
      <c r="M39" s="18">
        <f>J39-L39</f>
        <v>892842.52</v>
      </c>
      <c r="N39" s="99">
        <f t="shared" si="1"/>
        <v>0.31319806153846153</v>
      </c>
      <c r="O39" s="39" t="s">
        <v>54</v>
      </c>
    </row>
    <row r="40" spans="1:15" s="4" customFormat="1" ht="27" customHeight="1">
      <c r="A40" s="183" t="s">
        <v>30</v>
      </c>
      <c r="B40" s="184"/>
      <c r="C40" s="181" t="s">
        <v>24</v>
      </c>
      <c r="D40" s="181"/>
      <c r="E40" s="181"/>
      <c r="F40" s="150" t="s">
        <v>43</v>
      </c>
      <c r="G40" s="77" t="s">
        <v>92</v>
      </c>
      <c r="H40" s="190">
        <v>240</v>
      </c>
      <c r="I40" s="191"/>
      <c r="J40" s="192">
        <v>144444.44</v>
      </c>
      <c r="K40" s="193"/>
      <c r="L40" s="16">
        <v>45239.72</v>
      </c>
      <c r="M40" s="18">
        <f>J40-L40</f>
        <v>99204.72</v>
      </c>
      <c r="N40" s="99">
        <f t="shared" si="1"/>
        <v>0.31319807117532528</v>
      </c>
      <c r="O40" s="38" t="s">
        <v>29</v>
      </c>
    </row>
    <row r="41" spans="1:15" s="4" customFormat="1" ht="24" customHeight="1">
      <c r="A41" s="183" t="s">
        <v>82</v>
      </c>
      <c r="B41" s="184"/>
      <c r="C41" s="181" t="s">
        <v>24</v>
      </c>
      <c r="D41" s="181"/>
      <c r="E41" s="181"/>
      <c r="F41" s="77" t="s">
        <v>43</v>
      </c>
      <c r="G41" s="77" t="s">
        <v>83</v>
      </c>
      <c r="H41" s="151"/>
      <c r="I41" s="152"/>
      <c r="J41" s="185">
        <f>J42</f>
        <v>21000000</v>
      </c>
      <c r="K41" s="186"/>
      <c r="L41" s="35">
        <f>L42</f>
        <v>0</v>
      </c>
      <c r="M41" s="40">
        <f t="shared" ref="M41:M50" si="3">J41-L41</f>
        <v>21000000</v>
      </c>
      <c r="N41" s="162">
        <f t="shared" si="1"/>
        <v>0</v>
      </c>
      <c r="O41" s="38"/>
    </row>
    <row r="42" spans="1:15" s="4" customFormat="1" ht="28.5" customHeight="1">
      <c r="A42" s="183" t="s">
        <v>30</v>
      </c>
      <c r="B42" s="184"/>
      <c r="C42" s="187" t="s">
        <v>24</v>
      </c>
      <c r="D42" s="188"/>
      <c r="E42" s="189"/>
      <c r="F42" s="77" t="s">
        <v>43</v>
      </c>
      <c r="G42" s="77" t="s">
        <v>83</v>
      </c>
      <c r="H42" s="190">
        <v>240</v>
      </c>
      <c r="I42" s="191"/>
      <c r="J42" s="192">
        <v>21000000</v>
      </c>
      <c r="K42" s="193"/>
      <c r="L42" s="16">
        <v>0</v>
      </c>
      <c r="M42" s="18">
        <f t="shared" si="3"/>
        <v>21000000</v>
      </c>
      <c r="N42" s="99">
        <f t="shared" si="1"/>
        <v>0</v>
      </c>
      <c r="O42" s="39" t="s">
        <v>54</v>
      </c>
    </row>
    <row r="43" spans="1:15" s="4" customFormat="1" ht="28.5" customHeight="1">
      <c r="A43" s="183" t="s">
        <v>84</v>
      </c>
      <c r="B43" s="184"/>
      <c r="C43" s="181" t="s">
        <v>24</v>
      </c>
      <c r="D43" s="181"/>
      <c r="E43" s="181"/>
      <c r="F43" s="77" t="s">
        <v>43</v>
      </c>
      <c r="G43" s="77" t="s">
        <v>85</v>
      </c>
      <c r="H43" s="151"/>
      <c r="I43" s="152"/>
      <c r="J43" s="185">
        <f>J44</f>
        <v>4838130</v>
      </c>
      <c r="K43" s="186"/>
      <c r="L43" s="35">
        <f>L44</f>
        <v>0</v>
      </c>
      <c r="M43" s="40">
        <f t="shared" si="3"/>
        <v>4838130</v>
      </c>
      <c r="N43" s="162">
        <f t="shared" si="1"/>
        <v>0</v>
      </c>
      <c r="O43" s="38"/>
    </row>
    <row r="44" spans="1:15" s="4" customFormat="1" ht="30.75" customHeight="1">
      <c r="A44" s="183" t="s">
        <v>30</v>
      </c>
      <c r="B44" s="184"/>
      <c r="C44" s="187" t="s">
        <v>24</v>
      </c>
      <c r="D44" s="188"/>
      <c r="E44" s="189"/>
      <c r="F44" s="77" t="s">
        <v>43</v>
      </c>
      <c r="G44" s="77" t="s">
        <v>85</v>
      </c>
      <c r="H44" s="190">
        <v>240</v>
      </c>
      <c r="I44" s="191"/>
      <c r="J44" s="192">
        <v>4838130</v>
      </c>
      <c r="K44" s="193"/>
      <c r="L44" s="16">
        <v>0</v>
      </c>
      <c r="M44" s="18">
        <f t="shared" si="3"/>
        <v>4838130</v>
      </c>
      <c r="N44" s="99">
        <f t="shared" si="1"/>
        <v>0</v>
      </c>
      <c r="O44" s="39" t="s">
        <v>54</v>
      </c>
    </row>
    <row r="45" spans="1:15" s="4" customFormat="1" ht="31.5" customHeight="1">
      <c r="A45" s="183" t="s">
        <v>86</v>
      </c>
      <c r="B45" s="184"/>
      <c r="C45" s="181" t="s">
        <v>24</v>
      </c>
      <c r="D45" s="181"/>
      <c r="E45" s="181"/>
      <c r="F45" s="77" t="s">
        <v>43</v>
      </c>
      <c r="G45" s="77" t="s">
        <v>87</v>
      </c>
      <c r="H45" s="151"/>
      <c r="I45" s="152"/>
      <c r="J45" s="185">
        <f>J46</f>
        <v>5357142.8600000003</v>
      </c>
      <c r="K45" s="186"/>
      <c r="L45" s="35">
        <f>L46</f>
        <v>0</v>
      </c>
      <c r="M45" s="40">
        <f t="shared" si="3"/>
        <v>5357142.8600000003</v>
      </c>
      <c r="N45" s="162">
        <f t="shared" si="1"/>
        <v>0</v>
      </c>
      <c r="O45" s="38"/>
    </row>
    <row r="46" spans="1:15" s="4" customFormat="1" ht="32.25" customHeight="1">
      <c r="A46" s="183" t="s">
        <v>30</v>
      </c>
      <c r="B46" s="184"/>
      <c r="C46" s="187" t="s">
        <v>24</v>
      </c>
      <c r="D46" s="188"/>
      <c r="E46" s="189"/>
      <c r="F46" s="77" t="s">
        <v>43</v>
      </c>
      <c r="G46" s="77" t="s">
        <v>87</v>
      </c>
      <c r="H46" s="190">
        <v>240</v>
      </c>
      <c r="I46" s="191"/>
      <c r="J46" s="192">
        <v>5357142.8600000003</v>
      </c>
      <c r="K46" s="193"/>
      <c r="L46" s="16">
        <v>0</v>
      </c>
      <c r="M46" s="18">
        <f t="shared" si="3"/>
        <v>5357142.8600000003</v>
      </c>
      <c r="N46" s="99">
        <f t="shared" si="1"/>
        <v>0</v>
      </c>
      <c r="O46" s="39" t="s">
        <v>54</v>
      </c>
    </row>
    <row r="47" spans="1:15" s="4" customFormat="1" ht="30" customHeight="1">
      <c r="A47" s="183" t="s">
        <v>88</v>
      </c>
      <c r="B47" s="184"/>
      <c r="C47" s="181" t="s">
        <v>24</v>
      </c>
      <c r="D47" s="181"/>
      <c r="E47" s="181"/>
      <c r="F47" s="77" t="s">
        <v>43</v>
      </c>
      <c r="G47" s="77" t="s">
        <v>89</v>
      </c>
      <c r="H47" s="151"/>
      <c r="I47" s="152"/>
      <c r="J47" s="185">
        <f>J48</f>
        <v>1600000</v>
      </c>
      <c r="K47" s="186"/>
      <c r="L47" s="35">
        <f>L48</f>
        <v>0</v>
      </c>
      <c r="M47" s="40">
        <f t="shared" si="3"/>
        <v>1600000</v>
      </c>
      <c r="N47" s="162">
        <f t="shared" si="1"/>
        <v>0</v>
      </c>
      <c r="O47" s="38"/>
    </row>
    <row r="48" spans="1:15" s="4" customFormat="1" ht="25.5" customHeight="1">
      <c r="A48" s="183" t="s">
        <v>30</v>
      </c>
      <c r="B48" s="184"/>
      <c r="C48" s="187" t="s">
        <v>24</v>
      </c>
      <c r="D48" s="188"/>
      <c r="E48" s="189"/>
      <c r="F48" s="77" t="s">
        <v>43</v>
      </c>
      <c r="G48" s="77" t="s">
        <v>89</v>
      </c>
      <c r="H48" s="190">
        <v>240</v>
      </c>
      <c r="I48" s="191"/>
      <c r="J48" s="192">
        <v>1600000</v>
      </c>
      <c r="K48" s="193"/>
      <c r="L48" s="16">
        <v>0</v>
      </c>
      <c r="M48" s="18">
        <f t="shared" si="3"/>
        <v>1600000</v>
      </c>
      <c r="N48" s="99">
        <f t="shared" si="1"/>
        <v>0</v>
      </c>
      <c r="O48" s="39" t="s">
        <v>54</v>
      </c>
    </row>
    <row r="49" spans="1:17" s="4" customFormat="1" ht="27" customHeight="1">
      <c r="A49" s="183" t="s">
        <v>90</v>
      </c>
      <c r="B49" s="184"/>
      <c r="C49" s="181" t="s">
        <v>24</v>
      </c>
      <c r="D49" s="181"/>
      <c r="E49" s="181"/>
      <c r="F49" s="77" t="s">
        <v>43</v>
      </c>
      <c r="G49" s="77" t="s">
        <v>91</v>
      </c>
      <c r="H49" s="151"/>
      <c r="I49" s="152"/>
      <c r="J49" s="185">
        <f>J50</f>
        <v>250000</v>
      </c>
      <c r="K49" s="186"/>
      <c r="L49" s="35">
        <f>L50</f>
        <v>0</v>
      </c>
      <c r="M49" s="40">
        <f t="shared" si="3"/>
        <v>250000</v>
      </c>
      <c r="N49" s="162">
        <f t="shared" si="1"/>
        <v>0</v>
      </c>
      <c r="O49" s="38"/>
    </row>
    <row r="50" spans="1:17" s="4" customFormat="1" ht="28.5" customHeight="1">
      <c r="A50" s="183" t="s">
        <v>30</v>
      </c>
      <c r="B50" s="184"/>
      <c r="C50" s="187" t="s">
        <v>24</v>
      </c>
      <c r="D50" s="188"/>
      <c r="E50" s="189"/>
      <c r="F50" s="77" t="s">
        <v>43</v>
      </c>
      <c r="G50" s="77" t="s">
        <v>91</v>
      </c>
      <c r="H50" s="190">
        <v>240</v>
      </c>
      <c r="I50" s="191"/>
      <c r="J50" s="192">
        <v>250000</v>
      </c>
      <c r="K50" s="193"/>
      <c r="L50" s="16">
        <v>0</v>
      </c>
      <c r="M50" s="18">
        <f t="shared" si="3"/>
        <v>250000</v>
      </c>
      <c r="N50" s="99">
        <f t="shared" si="1"/>
        <v>0</v>
      </c>
      <c r="O50" s="39" t="s">
        <v>54</v>
      </c>
    </row>
    <row r="51" spans="1:17" s="4" customFormat="1" ht="113.25" customHeight="1">
      <c r="A51" s="176" t="s">
        <v>68</v>
      </c>
      <c r="B51" s="176"/>
      <c r="C51" s="177"/>
      <c r="D51" s="177"/>
      <c r="E51" s="177"/>
      <c r="F51" s="153"/>
      <c r="G51" s="153"/>
      <c r="H51" s="178" t="s">
        <v>1</v>
      </c>
      <c r="I51" s="178"/>
      <c r="J51" s="179">
        <f>J52</f>
        <v>270000</v>
      </c>
      <c r="K51" s="179"/>
      <c r="L51" s="33">
        <f>L52</f>
        <v>135827.07999999999</v>
      </c>
      <c r="M51" s="33">
        <f t="shared" si="2"/>
        <v>134172.92000000001</v>
      </c>
      <c r="N51" s="34">
        <f t="shared" si="1"/>
        <v>0.50306325925925921</v>
      </c>
      <c r="O51" s="34"/>
    </row>
    <row r="52" spans="1:17" s="4" customFormat="1" ht="31.5" customHeight="1">
      <c r="A52" s="180" t="s">
        <v>30</v>
      </c>
      <c r="B52" s="180"/>
      <c r="C52" s="181" t="s">
        <v>24</v>
      </c>
      <c r="D52" s="181"/>
      <c r="E52" s="181"/>
      <c r="F52" s="150" t="s">
        <v>69</v>
      </c>
      <c r="G52" s="150" t="s">
        <v>70</v>
      </c>
      <c r="H52" s="182">
        <v>240</v>
      </c>
      <c r="I52" s="182"/>
      <c r="J52" s="173">
        <v>270000</v>
      </c>
      <c r="K52" s="173"/>
      <c r="L52" s="16">
        <v>135827.07999999999</v>
      </c>
      <c r="M52" s="18">
        <f t="shared" si="2"/>
        <v>134172.92000000001</v>
      </c>
      <c r="N52" s="19">
        <f>L52/J52</f>
        <v>0.50306325925925921</v>
      </c>
      <c r="O52" s="38" t="s">
        <v>29</v>
      </c>
    </row>
    <row r="53" spans="1:17" s="4" customFormat="1" ht="15.6">
      <c r="A53" s="172" t="s">
        <v>71</v>
      </c>
      <c r="B53" s="172"/>
      <c r="C53" s="172"/>
      <c r="D53" s="172"/>
      <c r="E53" s="172"/>
      <c r="F53" s="172"/>
      <c r="G53" s="172"/>
      <c r="H53" s="172"/>
      <c r="I53" s="172"/>
      <c r="J53" s="173">
        <f>J7+J10+J15+J19+J21+J26+J29+J32+J51</f>
        <v>92436876.949999988</v>
      </c>
      <c r="K53" s="173"/>
      <c r="L53" s="16">
        <f>L7+L10+L15+L19+L21+L26+L29+L32+L51</f>
        <v>11155834.810000001</v>
      </c>
      <c r="M53" s="16">
        <f t="shared" si="2"/>
        <v>81281042.139999986</v>
      </c>
      <c r="N53" s="17">
        <f>L53/J53</f>
        <v>0.12068597704825425</v>
      </c>
      <c r="O53" s="37"/>
    </row>
    <row r="54" spans="1:17" s="4" customFormat="1" ht="15">
      <c r="A54" s="159"/>
      <c r="B54" s="104"/>
      <c r="C54" s="159"/>
      <c r="D54" s="159"/>
      <c r="E54" s="159"/>
      <c r="F54" s="159"/>
      <c r="G54" s="159"/>
      <c r="H54" s="159"/>
      <c r="I54" s="159"/>
      <c r="J54" s="149"/>
      <c r="K54" s="149"/>
    </row>
    <row r="55" spans="1:17" s="4" customFormat="1" ht="15.6">
      <c r="A55" s="159"/>
      <c r="B55" s="174" t="s">
        <v>72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7" s="4" customFormat="1" ht="15">
      <c r="A56" s="159"/>
      <c r="B56" s="159"/>
      <c r="C56" s="159"/>
      <c r="D56" s="159"/>
      <c r="E56" s="159"/>
      <c r="F56" s="159"/>
      <c r="G56" s="159"/>
      <c r="H56" s="159"/>
      <c r="I56" s="159"/>
      <c r="J56" s="175"/>
      <c r="K56" s="175"/>
    </row>
    <row r="57" spans="1:17" s="4" customFormat="1" ht="15.6">
      <c r="A57" s="174" t="s">
        <v>73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46"/>
      <c r="M57" s="46"/>
      <c r="N57" s="107"/>
    </row>
    <row r="58" spans="1:17" s="4" customFormat="1" ht="15.6">
      <c r="A58" s="174" t="s">
        <v>74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49"/>
      <c r="M58" s="46"/>
      <c r="N58" s="107"/>
    </row>
    <row r="59" spans="1:17" s="4" customFormat="1" ht="13.8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</row>
    <row r="60" spans="1:17" s="4" customFormat="1">
      <c r="A60" s="165"/>
      <c r="B60" s="165"/>
      <c r="C60" s="166"/>
      <c r="D60" s="166"/>
      <c r="E60" s="166"/>
      <c r="F60" s="166"/>
      <c r="G60" s="166"/>
      <c r="H60" s="166"/>
      <c r="I60" s="166"/>
      <c r="J60" s="167"/>
      <c r="K60" s="167"/>
      <c r="L60" s="167"/>
      <c r="M60" s="167"/>
      <c r="N60" s="167"/>
      <c r="O60" s="167"/>
      <c r="P60" s="167"/>
      <c r="Q60" s="148"/>
    </row>
    <row r="61" spans="1:17" s="4" customFormat="1">
      <c r="A61" s="168" t="s">
        <v>1</v>
      </c>
      <c r="B61" s="168"/>
      <c r="C61" s="148"/>
      <c r="D61" s="169"/>
      <c r="E61" s="169"/>
      <c r="F61" s="169"/>
      <c r="G61" s="169"/>
      <c r="H61" s="169"/>
      <c r="I61" s="148"/>
      <c r="J61" s="170"/>
      <c r="K61" s="170"/>
      <c r="L61" s="170"/>
      <c r="M61" s="170"/>
      <c r="N61" s="170"/>
      <c r="O61" s="170"/>
      <c r="P61" s="171"/>
      <c r="Q61" s="171"/>
    </row>
    <row r="62" spans="1:17" s="4" customForma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</row>
  </sheetData>
  <mergeCells count="208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45:B45"/>
    <mergeCell ref="C45:E45"/>
    <mergeCell ref="J45:K45"/>
    <mergeCell ref="A46:B46"/>
    <mergeCell ref="C46:E46"/>
    <mergeCell ref="H46:I46"/>
    <mergeCell ref="J46:K46"/>
    <mergeCell ref="A43:B43"/>
    <mergeCell ref="C43:E43"/>
    <mergeCell ref="J43:K43"/>
    <mergeCell ref="A44:B44"/>
    <mergeCell ref="C44:E44"/>
    <mergeCell ref="H44:I44"/>
    <mergeCell ref="J44:K44"/>
    <mergeCell ref="A49:B49"/>
    <mergeCell ref="C49:E49"/>
    <mergeCell ref="J49:K49"/>
    <mergeCell ref="A50:B50"/>
    <mergeCell ref="C50:E50"/>
    <mergeCell ref="H50:I50"/>
    <mergeCell ref="J50:K50"/>
    <mergeCell ref="A47:B47"/>
    <mergeCell ref="C47:E47"/>
    <mergeCell ref="J47:K47"/>
    <mergeCell ref="A48:B48"/>
    <mergeCell ref="C48:E48"/>
    <mergeCell ref="H48:I48"/>
    <mergeCell ref="J48:K48"/>
    <mergeCell ref="A53:I53"/>
    <mergeCell ref="J53:K53"/>
    <mergeCell ref="B55:L55"/>
    <mergeCell ref="J56:K56"/>
    <mergeCell ref="A57:K57"/>
    <mergeCell ref="A58:K58"/>
    <mergeCell ref="A51:B51"/>
    <mergeCell ref="C51:E51"/>
    <mergeCell ref="H51:I51"/>
    <mergeCell ref="J51:K51"/>
    <mergeCell ref="A52:B52"/>
    <mergeCell ref="C52:E52"/>
    <mergeCell ref="H52:I52"/>
    <mergeCell ref="J52:K52"/>
    <mergeCell ref="A62:K62"/>
    <mergeCell ref="A59:K59"/>
    <mergeCell ref="A60:B60"/>
    <mergeCell ref="C60:I60"/>
    <mergeCell ref="J60:P60"/>
    <mergeCell ref="A61:B61"/>
    <mergeCell ref="D61:H61"/>
    <mergeCell ref="J61:O61"/>
    <mergeCell ref="P61:Q61"/>
  </mergeCells>
  <pageMargins left="0.7" right="0.7" top="0.75" bottom="0.75" header="0.3" footer="0.3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opLeftCell="B1" workbookViewId="0">
      <selection activeCell="B1" sqref="A1:XFD1048576"/>
    </sheetView>
  </sheetViews>
  <sheetFormatPr defaultColWidth="12.33203125" defaultRowHeight="13.2"/>
  <cols>
    <col min="1" max="1" width="12.33203125" style="3"/>
    <col min="2" max="2" width="48" style="3" customWidth="1"/>
    <col min="3" max="3" width="9.5546875" style="3" customWidth="1"/>
    <col min="4" max="4" width="2.6640625" style="3" customWidth="1"/>
    <col min="5" max="5" width="12.33203125" style="3" hidden="1" customWidth="1"/>
    <col min="6" max="6" width="9.33203125" style="3" customWidth="1"/>
    <col min="7" max="7" width="12.33203125" style="3"/>
    <col min="8" max="8" width="8" style="3" customWidth="1"/>
    <col min="9" max="9" width="12.33203125" style="3" hidden="1" customWidth="1"/>
    <col min="10" max="10" width="12.33203125" style="3"/>
    <col min="11" max="11" width="7.33203125" style="3" customWidth="1"/>
    <col min="12" max="12" width="16.5546875" style="2" customWidth="1"/>
    <col min="13" max="13" width="19.6640625" style="2" customWidth="1"/>
    <col min="14" max="14" width="12.33203125" style="2"/>
    <col min="15" max="15" width="15.109375" style="2" customWidth="1"/>
    <col min="16" max="16384" width="12.33203125" style="2"/>
  </cols>
  <sheetData>
    <row r="1" spans="1:22" ht="48.75" customHeight="1">
      <c r="A1" s="223" t="s">
        <v>81</v>
      </c>
      <c r="B1" s="223"/>
      <c r="C1" s="223"/>
      <c r="D1" s="223"/>
      <c r="E1" s="223"/>
      <c r="F1" s="223"/>
      <c r="G1" s="223"/>
      <c r="H1" s="2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2" s="3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3" customFormat="1" ht="21" thickBot="1">
      <c r="A4" s="227"/>
      <c r="B4" s="228"/>
      <c r="C4" s="231" t="s">
        <v>10</v>
      </c>
      <c r="D4" s="231"/>
      <c r="E4" s="231"/>
      <c r="F4" s="146" t="s">
        <v>11</v>
      </c>
      <c r="G4" s="146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3" customFormat="1" ht="13.8" thickBot="1">
      <c r="A5" s="215" t="s">
        <v>17</v>
      </c>
      <c r="B5" s="216"/>
      <c r="C5" s="216" t="s">
        <v>18</v>
      </c>
      <c r="D5" s="216"/>
      <c r="E5" s="216"/>
      <c r="F5" s="143" t="s">
        <v>19</v>
      </c>
      <c r="G5" s="143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10</v>
      </c>
    </row>
    <row r="6" spans="1:22" s="3" customFormat="1" ht="108" customHeight="1">
      <c r="A6" s="220" t="s">
        <v>22</v>
      </c>
      <c r="B6" s="220"/>
      <c r="C6" s="221"/>
      <c r="D6" s="221"/>
      <c r="E6" s="221"/>
      <c r="F6" s="144"/>
      <c r="G6" s="144"/>
      <c r="H6" s="221"/>
      <c r="I6" s="221"/>
      <c r="J6" s="222">
        <f>J7+J10+J15</f>
        <v>10517894</v>
      </c>
      <c r="K6" s="222"/>
      <c r="L6" s="57">
        <f>L7+L10+L15</f>
        <v>6215879.0700000003</v>
      </c>
      <c r="M6" s="57">
        <f t="shared" ref="M6:M18" si="0">J6-L6</f>
        <v>4302014.93</v>
      </c>
      <c r="N6" s="58">
        <f t="shared" ref="N6:N51" si="1">L6/J6</f>
        <v>0.59098133808916498</v>
      </c>
      <c r="O6" s="86"/>
    </row>
    <row r="7" spans="1:22" s="3" customFormat="1" ht="28.5" customHeight="1">
      <c r="A7" s="209" t="s">
        <v>23</v>
      </c>
      <c r="B7" s="209"/>
      <c r="C7" s="210" t="s">
        <v>24</v>
      </c>
      <c r="D7" s="210"/>
      <c r="E7" s="210"/>
      <c r="F7" s="141" t="s">
        <v>25</v>
      </c>
      <c r="G7" s="141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543499.93000000005</v>
      </c>
      <c r="M7" s="142">
        <f t="shared" si="0"/>
        <v>245605.06999999995</v>
      </c>
      <c r="N7" s="13">
        <f t="shared" si="1"/>
        <v>0.68875489320179195</v>
      </c>
      <c r="O7" s="14"/>
    </row>
    <row r="8" spans="1:22" s="3" customFormat="1" ht="27" customHeight="1">
      <c r="A8" s="180" t="s">
        <v>27</v>
      </c>
      <c r="B8" s="180"/>
      <c r="C8" s="181" t="s">
        <v>24</v>
      </c>
      <c r="D8" s="181"/>
      <c r="E8" s="181"/>
      <c r="F8" s="136" t="s">
        <v>25</v>
      </c>
      <c r="G8" s="136" t="s">
        <v>28</v>
      </c>
      <c r="H8" s="182">
        <v>120</v>
      </c>
      <c r="I8" s="182"/>
      <c r="J8" s="173">
        <v>771105</v>
      </c>
      <c r="K8" s="173"/>
      <c r="L8" s="16">
        <v>543499.93000000005</v>
      </c>
      <c r="M8" s="16">
        <f t="shared" si="0"/>
        <v>227605.06999999995</v>
      </c>
      <c r="N8" s="17">
        <f t="shared" si="1"/>
        <v>0.70483258440808971</v>
      </c>
      <c r="O8" s="38" t="s">
        <v>29</v>
      </c>
    </row>
    <row r="9" spans="1:22" s="3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136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3" customFormat="1" ht="29.25" customHeight="1">
      <c r="A10" s="214" t="s">
        <v>31</v>
      </c>
      <c r="B10" s="214"/>
      <c r="C10" s="210" t="s">
        <v>24</v>
      </c>
      <c r="D10" s="210"/>
      <c r="E10" s="210"/>
      <c r="F10" s="141" t="s">
        <v>32</v>
      </c>
      <c r="G10" s="141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1770588.0499999998</v>
      </c>
      <c r="M10" s="11">
        <f t="shared" si="0"/>
        <v>1177632.9500000002</v>
      </c>
      <c r="N10" s="13">
        <f t="shared" si="1"/>
        <v>0.60056150810946662</v>
      </c>
      <c r="O10" s="13"/>
    </row>
    <row r="11" spans="1:22" s="3" customFormat="1" ht="25.5" customHeight="1">
      <c r="A11" s="213" t="s">
        <v>27</v>
      </c>
      <c r="B11" s="213"/>
      <c r="C11" s="181" t="s">
        <v>24</v>
      </c>
      <c r="D11" s="181"/>
      <c r="E11" s="181"/>
      <c r="F11" s="136" t="s">
        <v>32</v>
      </c>
      <c r="G11" s="136" t="s">
        <v>34</v>
      </c>
      <c r="H11" s="182">
        <v>120</v>
      </c>
      <c r="I11" s="182"/>
      <c r="J11" s="173">
        <v>1908593</v>
      </c>
      <c r="K11" s="173"/>
      <c r="L11" s="16">
        <v>1176246.69</v>
      </c>
      <c r="M11" s="18">
        <f t="shared" si="0"/>
        <v>732346.31</v>
      </c>
      <c r="N11" s="19">
        <f t="shared" si="1"/>
        <v>0.61628995286056265</v>
      </c>
      <c r="O11" s="38" t="s">
        <v>29</v>
      </c>
    </row>
    <row r="12" spans="1:22" s="3" customFormat="1" ht="26.25" customHeight="1">
      <c r="A12" s="213" t="s">
        <v>30</v>
      </c>
      <c r="B12" s="213"/>
      <c r="C12" s="181" t="s">
        <v>24</v>
      </c>
      <c r="D12" s="181"/>
      <c r="E12" s="181"/>
      <c r="F12" s="136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585515.36</v>
      </c>
      <c r="M12" s="18">
        <f t="shared" si="0"/>
        <v>421112.64</v>
      </c>
      <c r="N12" s="19">
        <f t="shared" si="1"/>
        <v>0.5816601167462061</v>
      </c>
      <c r="O12" s="38" t="s">
        <v>29</v>
      </c>
    </row>
    <row r="13" spans="1:22" s="3" customFormat="1" ht="14.25" customHeight="1">
      <c r="A13" s="213" t="s">
        <v>36</v>
      </c>
      <c r="B13" s="213"/>
      <c r="C13" s="181" t="s">
        <v>24</v>
      </c>
      <c r="D13" s="181"/>
      <c r="E13" s="181"/>
      <c r="F13" s="136" t="s">
        <v>32</v>
      </c>
      <c r="G13" s="136" t="s">
        <v>35</v>
      </c>
      <c r="H13" s="182">
        <v>850</v>
      </c>
      <c r="I13" s="182"/>
      <c r="J13" s="173">
        <v>13000</v>
      </c>
      <c r="K13" s="173"/>
      <c r="L13" s="16">
        <v>8826</v>
      </c>
      <c r="M13" s="18">
        <f t="shared" si="0"/>
        <v>4174</v>
      </c>
      <c r="N13" s="19">
        <f t="shared" si="1"/>
        <v>0.67892307692307696</v>
      </c>
      <c r="O13" s="38" t="s">
        <v>29</v>
      </c>
    </row>
    <row r="14" spans="1:22" s="3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136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3" customFormat="1" ht="69.75" customHeight="1">
      <c r="A15" s="209" t="s">
        <v>38</v>
      </c>
      <c r="B15" s="209"/>
      <c r="C15" s="210" t="s">
        <v>24</v>
      </c>
      <c r="D15" s="210"/>
      <c r="E15" s="210"/>
      <c r="F15" s="141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3901791.09</v>
      </c>
      <c r="M15" s="11">
        <f t="shared" si="0"/>
        <v>2878776.91</v>
      </c>
      <c r="N15" s="13">
        <f t="shared" si="1"/>
        <v>0.57543720378587748</v>
      </c>
      <c r="O15" s="13"/>
    </row>
    <row r="16" spans="1:22" s="3" customFormat="1" ht="20.25" customHeight="1">
      <c r="A16" s="206" t="s">
        <v>41</v>
      </c>
      <c r="B16" s="207"/>
      <c r="C16" s="208" t="s">
        <v>24</v>
      </c>
      <c r="D16" s="188"/>
      <c r="E16" s="189"/>
      <c r="F16" s="136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2936557.68</v>
      </c>
      <c r="M16" s="18">
        <f>J16-L16</f>
        <v>2262776.3199999998</v>
      </c>
      <c r="N16" s="19">
        <f>L16/J16</f>
        <v>0.5647949679708979</v>
      </c>
      <c r="O16" s="38" t="s">
        <v>29</v>
      </c>
    </row>
    <row r="17" spans="1:15" s="3" customFormat="1" ht="32.25" customHeight="1">
      <c r="A17" s="200" t="s">
        <v>30</v>
      </c>
      <c r="B17" s="200"/>
      <c r="C17" s="201" t="s">
        <v>24</v>
      </c>
      <c r="D17" s="202"/>
      <c r="E17" s="203"/>
      <c r="F17" s="140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414106.46</v>
      </c>
      <c r="M17" s="18">
        <f t="shared" si="0"/>
        <v>122407.53999999998</v>
      </c>
      <c r="N17" s="19">
        <f t="shared" si="1"/>
        <v>0.77184651285893757</v>
      </c>
      <c r="O17" s="38" t="s">
        <v>29</v>
      </c>
    </row>
    <row r="18" spans="1:15" s="3" customFormat="1" ht="15.6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551126.94999999995</v>
      </c>
      <c r="M18" s="18">
        <f t="shared" si="0"/>
        <v>493593.05000000005</v>
      </c>
      <c r="N18" s="19">
        <f t="shared" si="1"/>
        <v>0.52753555976721034</v>
      </c>
      <c r="O18" s="38" t="s">
        <v>29</v>
      </c>
    </row>
    <row r="19" spans="1:15" s="3" customFormat="1" ht="152.2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3" customFormat="1" ht="30" customHeight="1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3" customFormat="1" ht="99" customHeight="1">
      <c r="A21" s="176" t="s">
        <v>47</v>
      </c>
      <c r="B21" s="176"/>
      <c r="C21" s="177"/>
      <c r="D21" s="177"/>
      <c r="E21" s="177"/>
      <c r="F21" s="81"/>
      <c r="G21" s="139"/>
      <c r="H21" s="178"/>
      <c r="I21" s="178"/>
      <c r="J21" s="179">
        <f>J23+J25</f>
        <v>5001669.7700000005</v>
      </c>
      <c r="K21" s="179"/>
      <c r="L21" s="33">
        <f>L23+L25</f>
        <v>471285.79</v>
      </c>
      <c r="M21" s="33">
        <f>M23</f>
        <v>1028213.3</v>
      </c>
      <c r="N21" s="34">
        <f t="shared" si="1"/>
        <v>9.4225690953603267E-2</v>
      </c>
      <c r="O21" s="34"/>
    </row>
    <row r="22" spans="1:15" s="3" customFormat="1" ht="126.75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1499499.09</v>
      </c>
      <c r="K22" s="196"/>
      <c r="L22" s="35">
        <f>L23</f>
        <v>471285.79</v>
      </c>
      <c r="M22" s="35">
        <f>M23</f>
        <v>1028213.3</v>
      </c>
      <c r="N22" s="36">
        <f t="shared" si="1"/>
        <v>0.3142954825000927</v>
      </c>
      <c r="O22" s="36"/>
    </row>
    <row r="23" spans="1:15" s="3" customFormat="1" ht="15.6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1499499.09</v>
      </c>
      <c r="K23" s="173"/>
      <c r="L23" s="16">
        <v>471285.79</v>
      </c>
      <c r="M23" s="16">
        <f>J23-L23</f>
        <v>1028213.3</v>
      </c>
      <c r="N23" s="17">
        <f t="shared" si="1"/>
        <v>0.3142954825000927</v>
      </c>
      <c r="O23" s="38" t="s">
        <v>51</v>
      </c>
    </row>
    <row r="24" spans="1:15" s="3" customFormat="1" ht="15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136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3" customFormat="1" ht="30.75" customHeight="1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136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3" customFormat="1" ht="129.75" customHeight="1">
      <c r="A26" s="176" t="s">
        <v>55</v>
      </c>
      <c r="B26" s="176"/>
      <c r="C26" s="177"/>
      <c r="D26" s="177"/>
      <c r="E26" s="177"/>
      <c r="F26" s="139"/>
      <c r="G26" s="139"/>
      <c r="H26" s="178"/>
      <c r="I26" s="178"/>
      <c r="J26" s="179">
        <f>J28</f>
        <v>300000</v>
      </c>
      <c r="K26" s="179"/>
      <c r="L26" s="33">
        <f>L28</f>
        <v>85100</v>
      </c>
      <c r="M26" s="33">
        <f t="shared" ref="M26:M53" si="2">J26-L26</f>
        <v>214900</v>
      </c>
      <c r="N26" s="34">
        <f t="shared" si="1"/>
        <v>0.28366666666666668</v>
      </c>
      <c r="O26" s="34"/>
    </row>
    <row r="27" spans="1:15" s="3" customFormat="1" ht="69" customHeight="1">
      <c r="A27" s="180" t="s">
        <v>56</v>
      </c>
      <c r="B27" s="180"/>
      <c r="C27" s="181" t="s">
        <v>24</v>
      </c>
      <c r="D27" s="181"/>
      <c r="E27" s="181"/>
      <c r="F27" s="136" t="s">
        <v>57</v>
      </c>
      <c r="G27" s="136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85100</v>
      </c>
      <c r="M27" s="40">
        <f t="shared" si="2"/>
        <v>214900</v>
      </c>
      <c r="N27" s="41">
        <f t="shared" si="1"/>
        <v>0.28366666666666668</v>
      </c>
      <c r="O27" s="41"/>
    </row>
    <row r="28" spans="1:15" s="3" customFormat="1" ht="30.75" customHeight="1">
      <c r="A28" s="180" t="s">
        <v>30</v>
      </c>
      <c r="B28" s="180"/>
      <c r="C28" s="181" t="s">
        <v>24</v>
      </c>
      <c r="D28" s="181"/>
      <c r="E28" s="181"/>
      <c r="F28" s="136" t="s">
        <v>57</v>
      </c>
      <c r="G28" s="136" t="s">
        <v>58</v>
      </c>
      <c r="H28" s="182">
        <v>240</v>
      </c>
      <c r="I28" s="182"/>
      <c r="J28" s="173">
        <v>300000</v>
      </c>
      <c r="K28" s="173"/>
      <c r="L28" s="16">
        <v>85100</v>
      </c>
      <c r="M28" s="18">
        <f t="shared" si="2"/>
        <v>214900</v>
      </c>
      <c r="N28" s="19">
        <f t="shared" si="1"/>
        <v>0.28366666666666668</v>
      </c>
      <c r="O28" s="38" t="s">
        <v>29</v>
      </c>
    </row>
    <row r="29" spans="1:15" s="3" customFormat="1" ht="111.75" customHeight="1">
      <c r="A29" s="176" t="s">
        <v>59</v>
      </c>
      <c r="B29" s="176"/>
      <c r="C29" s="177"/>
      <c r="D29" s="177"/>
      <c r="E29" s="177"/>
      <c r="F29" s="139"/>
      <c r="G29" s="139"/>
      <c r="H29" s="178"/>
      <c r="I29" s="178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5" s="3" customFormat="1" ht="57.75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5" s="3" customFormat="1" ht="33" customHeight="1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5" s="3" customFormat="1" ht="114" customHeight="1">
      <c r="A32" s="176" t="s">
        <v>63</v>
      </c>
      <c r="B32" s="176"/>
      <c r="C32" s="177"/>
      <c r="D32" s="177"/>
      <c r="E32" s="177"/>
      <c r="F32" s="139"/>
      <c r="G32" s="139"/>
      <c r="H32" s="178" t="s">
        <v>1</v>
      </c>
      <c r="I32" s="178"/>
      <c r="J32" s="179">
        <f>J34+J36+J37+J39+J40+J42+J44+J46+J48+J50</f>
        <v>76171313.179999992</v>
      </c>
      <c r="K32" s="179"/>
      <c r="L32" s="33">
        <f>L34+L36+L37+L39+L40+L42+L44+L46+L48+L50</f>
        <v>2622656.16</v>
      </c>
      <c r="M32" s="33">
        <f t="shared" si="2"/>
        <v>73548657.019999996</v>
      </c>
      <c r="N32" s="34">
        <f t="shared" si="1"/>
        <v>3.4431022001713642E-2</v>
      </c>
      <c r="O32" s="34"/>
    </row>
    <row r="33" spans="1:15" s="3" customFormat="1" ht="60.75" customHeight="1">
      <c r="A33" s="180" t="s">
        <v>64</v>
      </c>
      <c r="B33" s="180"/>
      <c r="C33" s="181" t="s">
        <v>24</v>
      </c>
      <c r="D33" s="181"/>
      <c r="E33" s="181"/>
      <c r="F33" s="136" t="s">
        <v>43</v>
      </c>
      <c r="G33" s="136" t="s">
        <v>65</v>
      </c>
      <c r="H33" s="182" t="s">
        <v>1</v>
      </c>
      <c r="I33" s="182"/>
      <c r="J33" s="196">
        <f>J34</f>
        <v>2011690.88</v>
      </c>
      <c r="K33" s="196"/>
      <c r="L33" s="35">
        <f>L34</f>
        <v>714770.19</v>
      </c>
      <c r="M33" s="40">
        <f t="shared" si="2"/>
        <v>1296920.69</v>
      </c>
      <c r="N33" s="41">
        <f t="shared" si="1"/>
        <v>0.35530816245485985</v>
      </c>
      <c r="O33" s="41"/>
    </row>
    <row r="34" spans="1:15" s="3" customFormat="1" ht="35.25" customHeight="1">
      <c r="A34" s="180" t="s">
        <v>30</v>
      </c>
      <c r="B34" s="180"/>
      <c r="C34" s="181" t="s">
        <v>24</v>
      </c>
      <c r="D34" s="181"/>
      <c r="E34" s="181"/>
      <c r="F34" s="136" t="s">
        <v>43</v>
      </c>
      <c r="G34" s="136" t="s">
        <v>65</v>
      </c>
      <c r="H34" s="182">
        <v>240</v>
      </c>
      <c r="I34" s="182"/>
      <c r="J34" s="173">
        <v>2011690.88</v>
      </c>
      <c r="K34" s="173"/>
      <c r="L34" s="16">
        <v>714770.19</v>
      </c>
      <c r="M34" s="18">
        <f t="shared" si="2"/>
        <v>1296920.69</v>
      </c>
      <c r="N34" s="19">
        <f t="shared" si="1"/>
        <v>0.35530816245485985</v>
      </c>
      <c r="O34" s="38" t="s">
        <v>29</v>
      </c>
    </row>
    <row r="35" spans="1:15" s="3" customFormat="1" ht="15">
      <c r="A35" s="180" t="s">
        <v>66</v>
      </c>
      <c r="B35" s="180"/>
      <c r="C35" s="181" t="s">
        <v>24</v>
      </c>
      <c r="D35" s="181"/>
      <c r="E35" s="181"/>
      <c r="F35" s="136" t="s">
        <v>43</v>
      </c>
      <c r="G35" s="136" t="s">
        <v>67</v>
      </c>
      <c r="H35" s="182" t="s">
        <v>1</v>
      </c>
      <c r="I35" s="182"/>
      <c r="J35" s="196">
        <f>J36+J37</f>
        <v>39669905</v>
      </c>
      <c r="K35" s="196"/>
      <c r="L35" s="35">
        <f>L36+L37</f>
        <v>1698406.8</v>
      </c>
      <c r="M35" s="40">
        <f>M36</f>
        <v>34174348.380000003</v>
      </c>
      <c r="N35" s="41">
        <f t="shared" ref="N35:N40" si="3">L35/J35</f>
        <v>4.281348291607958E-2</v>
      </c>
      <c r="O35" s="41"/>
    </row>
    <row r="36" spans="1:15" s="3" customFormat="1" ht="31.5" customHeight="1">
      <c r="A36" s="180" t="s">
        <v>30</v>
      </c>
      <c r="B36" s="180"/>
      <c r="C36" s="181" t="s">
        <v>24</v>
      </c>
      <c r="D36" s="181"/>
      <c r="E36" s="181"/>
      <c r="F36" s="136" t="s">
        <v>43</v>
      </c>
      <c r="G36" s="136" t="s">
        <v>67</v>
      </c>
      <c r="H36" s="182">
        <v>240</v>
      </c>
      <c r="I36" s="182"/>
      <c r="J36" s="173">
        <v>35702914.5</v>
      </c>
      <c r="K36" s="173"/>
      <c r="L36" s="16">
        <v>1528566.12</v>
      </c>
      <c r="M36" s="18">
        <f>J36-L36</f>
        <v>34174348.380000003</v>
      </c>
      <c r="N36" s="19">
        <f t="shared" si="3"/>
        <v>4.2813482916079587E-2</v>
      </c>
      <c r="O36" s="39" t="s">
        <v>54</v>
      </c>
    </row>
    <row r="37" spans="1:15" s="3" customFormat="1" ht="34.5" customHeight="1">
      <c r="A37" s="180" t="s">
        <v>30</v>
      </c>
      <c r="B37" s="180"/>
      <c r="C37" s="181" t="s">
        <v>24</v>
      </c>
      <c r="D37" s="181"/>
      <c r="E37" s="181"/>
      <c r="F37" s="136" t="s">
        <v>43</v>
      </c>
      <c r="G37" s="136" t="s">
        <v>67</v>
      </c>
      <c r="H37" s="182">
        <v>240</v>
      </c>
      <c r="I37" s="182"/>
      <c r="J37" s="173">
        <v>3966990.5</v>
      </c>
      <c r="K37" s="173"/>
      <c r="L37" s="16">
        <v>169840.68</v>
      </c>
      <c r="M37" s="18">
        <f>J37-L37</f>
        <v>3797149.82</v>
      </c>
      <c r="N37" s="19">
        <f t="shared" si="3"/>
        <v>4.281348291607958E-2</v>
      </c>
      <c r="O37" s="38" t="s">
        <v>29</v>
      </c>
    </row>
    <row r="38" spans="1:15" s="3" customFormat="1" ht="32.25" customHeight="1">
      <c r="A38" s="183" t="s">
        <v>77</v>
      </c>
      <c r="B38" s="184"/>
      <c r="C38" s="181" t="s">
        <v>24</v>
      </c>
      <c r="D38" s="181"/>
      <c r="E38" s="181"/>
      <c r="F38" s="136" t="s">
        <v>43</v>
      </c>
      <c r="G38" s="77" t="s">
        <v>92</v>
      </c>
      <c r="H38" s="137"/>
      <c r="I38" s="138"/>
      <c r="J38" s="194">
        <f>J39+J40</f>
        <v>1444444.44</v>
      </c>
      <c r="K38" s="195"/>
      <c r="L38" s="97">
        <f>L39</f>
        <v>188531.25</v>
      </c>
      <c r="M38" s="97">
        <f>J38-L38</f>
        <v>1255913.19</v>
      </c>
      <c r="N38" s="98">
        <f t="shared" si="3"/>
        <v>0.13052163501698966</v>
      </c>
      <c r="O38" s="38"/>
    </row>
    <row r="39" spans="1:15" s="3" customFormat="1" ht="33" customHeight="1">
      <c r="A39" s="183" t="s">
        <v>30</v>
      </c>
      <c r="B39" s="184"/>
      <c r="C39" s="181" t="s">
        <v>24</v>
      </c>
      <c r="D39" s="181"/>
      <c r="E39" s="181"/>
      <c r="F39" s="136" t="s">
        <v>43</v>
      </c>
      <c r="G39" s="77" t="s">
        <v>92</v>
      </c>
      <c r="H39" s="190">
        <v>240</v>
      </c>
      <c r="I39" s="191"/>
      <c r="J39" s="192">
        <v>1300000</v>
      </c>
      <c r="K39" s="193"/>
      <c r="L39" s="16">
        <v>188531.25</v>
      </c>
      <c r="M39" s="18">
        <f>J39-L39</f>
        <v>1111468.75</v>
      </c>
      <c r="N39" s="99">
        <f t="shared" si="3"/>
        <v>0.14502403846153847</v>
      </c>
      <c r="O39" s="39" t="s">
        <v>54</v>
      </c>
    </row>
    <row r="40" spans="1:15" s="3" customFormat="1" ht="33" customHeight="1">
      <c r="A40" s="183" t="s">
        <v>30</v>
      </c>
      <c r="B40" s="184"/>
      <c r="C40" s="181" t="s">
        <v>24</v>
      </c>
      <c r="D40" s="181"/>
      <c r="E40" s="181"/>
      <c r="F40" s="136" t="s">
        <v>43</v>
      </c>
      <c r="G40" s="77" t="s">
        <v>92</v>
      </c>
      <c r="H40" s="190">
        <v>240</v>
      </c>
      <c r="I40" s="191"/>
      <c r="J40" s="192">
        <v>144444.44</v>
      </c>
      <c r="K40" s="193"/>
      <c r="L40" s="16">
        <v>20947.919999999998</v>
      </c>
      <c r="M40" s="18">
        <f>J40-L40</f>
        <v>123496.52</v>
      </c>
      <c r="N40" s="99">
        <f t="shared" si="3"/>
        <v>0.14502406600074047</v>
      </c>
      <c r="O40" s="38" t="s">
        <v>29</v>
      </c>
    </row>
    <row r="41" spans="1:15" s="3" customFormat="1" ht="25.5" customHeight="1">
      <c r="A41" s="183" t="s">
        <v>82</v>
      </c>
      <c r="B41" s="184"/>
      <c r="C41" s="181" t="s">
        <v>24</v>
      </c>
      <c r="D41" s="181"/>
      <c r="E41" s="181"/>
      <c r="F41" s="77" t="s">
        <v>43</v>
      </c>
      <c r="G41" s="77" t="s">
        <v>83</v>
      </c>
      <c r="H41" s="137"/>
      <c r="I41" s="138"/>
      <c r="J41" s="185">
        <f>J42</f>
        <v>21000000</v>
      </c>
      <c r="K41" s="186"/>
      <c r="L41" s="35">
        <f>L42</f>
        <v>0</v>
      </c>
      <c r="M41" s="40">
        <f t="shared" ref="M41:M50" si="4">J41-L41</f>
        <v>21000000</v>
      </c>
      <c r="N41" s="162">
        <f t="shared" ref="N41:N50" si="5">L41/J41</f>
        <v>0</v>
      </c>
      <c r="O41" s="38"/>
    </row>
    <row r="42" spans="1:15" s="3" customFormat="1" ht="33" customHeight="1">
      <c r="A42" s="183" t="s">
        <v>30</v>
      </c>
      <c r="B42" s="184"/>
      <c r="C42" s="187" t="s">
        <v>24</v>
      </c>
      <c r="D42" s="188"/>
      <c r="E42" s="189"/>
      <c r="F42" s="77" t="s">
        <v>43</v>
      </c>
      <c r="G42" s="77" t="s">
        <v>83</v>
      </c>
      <c r="H42" s="190">
        <v>240</v>
      </c>
      <c r="I42" s="191"/>
      <c r="J42" s="192">
        <v>21000000</v>
      </c>
      <c r="K42" s="193"/>
      <c r="L42" s="16">
        <v>0</v>
      </c>
      <c r="M42" s="18">
        <f t="shared" si="4"/>
        <v>21000000</v>
      </c>
      <c r="N42" s="99">
        <f t="shared" si="5"/>
        <v>0</v>
      </c>
      <c r="O42" s="39" t="s">
        <v>54</v>
      </c>
    </row>
    <row r="43" spans="1:15" s="3" customFormat="1" ht="33" customHeight="1">
      <c r="A43" s="183" t="s">
        <v>84</v>
      </c>
      <c r="B43" s="184"/>
      <c r="C43" s="181" t="s">
        <v>24</v>
      </c>
      <c r="D43" s="181"/>
      <c r="E43" s="181"/>
      <c r="F43" s="77" t="s">
        <v>43</v>
      </c>
      <c r="G43" s="77" t="s">
        <v>85</v>
      </c>
      <c r="H43" s="137"/>
      <c r="I43" s="138"/>
      <c r="J43" s="185">
        <f>J44</f>
        <v>4838130</v>
      </c>
      <c r="K43" s="186"/>
      <c r="L43" s="35">
        <f>L44</f>
        <v>0</v>
      </c>
      <c r="M43" s="40">
        <f t="shared" si="4"/>
        <v>4838130</v>
      </c>
      <c r="N43" s="162">
        <f t="shared" si="5"/>
        <v>0</v>
      </c>
      <c r="O43" s="38"/>
    </row>
    <row r="44" spans="1:15" s="3" customFormat="1" ht="33" customHeight="1">
      <c r="A44" s="183" t="s">
        <v>30</v>
      </c>
      <c r="B44" s="184"/>
      <c r="C44" s="187" t="s">
        <v>24</v>
      </c>
      <c r="D44" s="188"/>
      <c r="E44" s="189"/>
      <c r="F44" s="77" t="s">
        <v>43</v>
      </c>
      <c r="G44" s="77" t="s">
        <v>85</v>
      </c>
      <c r="H44" s="190">
        <v>240</v>
      </c>
      <c r="I44" s="191"/>
      <c r="J44" s="192">
        <v>4838130</v>
      </c>
      <c r="K44" s="193"/>
      <c r="L44" s="16">
        <v>0</v>
      </c>
      <c r="M44" s="18">
        <f t="shared" si="4"/>
        <v>4838130</v>
      </c>
      <c r="N44" s="99">
        <f t="shared" si="5"/>
        <v>0</v>
      </c>
      <c r="O44" s="39" t="s">
        <v>54</v>
      </c>
    </row>
    <row r="45" spans="1:15" s="3" customFormat="1" ht="33" customHeight="1">
      <c r="A45" s="183" t="s">
        <v>86</v>
      </c>
      <c r="B45" s="184"/>
      <c r="C45" s="181" t="s">
        <v>24</v>
      </c>
      <c r="D45" s="181"/>
      <c r="E45" s="181"/>
      <c r="F45" s="77" t="s">
        <v>43</v>
      </c>
      <c r="G45" s="77" t="s">
        <v>87</v>
      </c>
      <c r="H45" s="137"/>
      <c r="I45" s="138"/>
      <c r="J45" s="185">
        <f>J46</f>
        <v>5357142.8600000003</v>
      </c>
      <c r="K45" s="186"/>
      <c r="L45" s="35">
        <f>L46</f>
        <v>0</v>
      </c>
      <c r="M45" s="40">
        <f t="shared" si="4"/>
        <v>5357142.8600000003</v>
      </c>
      <c r="N45" s="162">
        <f t="shared" si="5"/>
        <v>0</v>
      </c>
      <c r="O45" s="38"/>
    </row>
    <row r="46" spans="1:15" s="3" customFormat="1" ht="33" customHeight="1">
      <c r="A46" s="183" t="s">
        <v>30</v>
      </c>
      <c r="B46" s="184"/>
      <c r="C46" s="187" t="s">
        <v>24</v>
      </c>
      <c r="D46" s="188"/>
      <c r="E46" s="189"/>
      <c r="F46" s="77" t="s">
        <v>43</v>
      </c>
      <c r="G46" s="77" t="s">
        <v>87</v>
      </c>
      <c r="H46" s="190">
        <v>240</v>
      </c>
      <c r="I46" s="191"/>
      <c r="J46" s="192">
        <v>5357142.8600000003</v>
      </c>
      <c r="K46" s="193"/>
      <c r="L46" s="16">
        <v>0</v>
      </c>
      <c r="M46" s="18">
        <f t="shared" si="4"/>
        <v>5357142.8600000003</v>
      </c>
      <c r="N46" s="99">
        <f t="shared" si="5"/>
        <v>0</v>
      </c>
      <c r="O46" s="39" t="s">
        <v>54</v>
      </c>
    </row>
    <row r="47" spans="1:15" s="3" customFormat="1" ht="33" customHeight="1">
      <c r="A47" s="183" t="s">
        <v>88</v>
      </c>
      <c r="B47" s="184"/>
      <c r="C47" s="181" t="s">
        <v>24</v>
      </c>
      <c r="D47" s="181"/>
      <c r="E47" s="181"/>
      <c r="F47" s="77" t="s">
        <v>43</v>
      </c>
      <c r="G47" s="77" t="s">
        <v>89</v>
      </c>
      <c r="H47" s="137"/>
      <c r="I47" s="138"/>
      <c r="J47" s="185">
        <f>J48</f>
        <v>1600000</v>
      </c>
      <c r="K47" s="186"/>
      <c r="L47" s="35">
        <f>L48</f>
        <v>0</v>
      </c>
      <c r="M47" s="40">
        <f t="shared" si="4"/>
        <v>1600000</v>
      </c>
      <c r="N47" s="162">
        <f t="shared" si="5"/>
        <v>0</v>
      </c>
      <c r="O47" s="38"/>
    </row>
    <row r="48" spans="1:15" s="3" customFormat="1" ht="33" customHeight="1">
      <c r="A48" s="183" t="s">
        <v>30</v>
      </c>
      <c r="B48" s="184"/>
      <c r="C48" s="187" t="s">
        <v>24</v>
      </c>
      <c r="D48" s="188"/>
      <c r="E48" s="189"/>
      <c r="F48" s="77" t="s">
        <v>43</v>
      </c>
      <c r="G48" s="77" t="s">
        <v>89</v>
      </c>
      <c r="H48" s="190">
        <v>240</v>
      </c>
      <c r="I48" s="191"/>
      <c r="J48" s="192">
        <v>1600000</v>
      </c>
      <c r="K48" s="193"/>
      <c r="L48" s="16">
        <v>0</v>
      </c>
      <c r="M48" s="18">
        <f t="shared" si="4"/>
        <v>1600000</v>
      </c>
      <c r="N48" s="99">
        <f t="shared" si="5"/>
        <v>0</v>
      </c>
      <c r="O48" s="39" t="s">
        <v>54</v>
      </c>
    </row>
    <row r="49" spans="1:17" s="3" customFormat="1" ht="33" customHeight="1">
      <c r="A49" s="183" t="s">
        <v>90</v>
      </c>
      <c r="B49" s="184"/>
      <c r="C49" s="181" t="s">
        <v>24</v>
      </c>
      <c r="D49" s="181"/>
      <c r="E49" s="181"/>
      <c r="F49" s="77" t="s">
        <v>43</v>
      </c>
      <c r="G49" s="77" t="s">
        <v>91</v>
      </c>
      <c r="H49" s="137"/>
      <c r="I49" s="138"/>
      <c r="J49" s="185">
        <f>J50</f>
        <v>250000</v>
      </c>
      <c r="K49" s="186"/>
      <c r="L49" s="35">
        <f>L50</f>
        <v>0</v>
      </c>
      <c r="M49" s="40">
        <f t="shared" si="4"/>
        <v>250000</v>
      </c>
      <c r="N49" s="162">
        <f t="shared" si="5"/>
        <v>0</v>
      </c>
      <c r="O49" s="38"/>
    </row>
    <row r="50" spans="1:17" s="3" customFormat="1" ht="33" customHeight="1">
      <c r="A50" s="183" t="s">
        <v>30</v>
      </c>
      <c r="B50" s="184"/>
      <c r="C50" s="187" t="s">
        <v>24</v>
      </c>
      <c r="D50" s="188"/>
      <c r="E50" s="189"/>
      <c r="F50" s="77" t="s">
        <v>43</v>
      </c>
      <c r="G50" s="77" t="s">
        <v>91</v>
      </c>
      <c r="H50" s="190">
        <v>240</v>
      </c>
      <c r="I50" s="191"/>
      <c r="J50" s="192">
        <v>250000</v>
      </c>
      <c r="K50" s="193"/>
      <c r="L50" s="16">
        <v>0</v>
      </c>
      <c r="M50" s="18">
        <f t="shared" si="4"/>
        <v>250000</v>
      </c>
      <c r="N50" s="99">
        <f t="shared" si="5"/>
        <v>0</v>
      </c>
      <c r="O50" s="39" t="s">
        <v>54</v>
      </c>
    </row>
    <row r="51" spans="1:17" s="3" customFormat="1" ht="110.25" customHeight="1">
      <c r="A51" s="176" t="s">
        <v>68</v>
      </c>
      <c r="B51" s="176"/>
      <c r="C51" s="177"/>
      <c r="D51" s="177"/>
      <c r="E51" s="177"/>
      <c r="F51" s="139"/>
      <c r="G51" s="139"/>
      <c r="H51" s="178" t="s">
        <v>1</v>
      </c>
      <c r="I51" s="178"/>
      <c r="J51" s="179">
        <f>J52</f>
        <v>270000</v>
      </c>
      <c r="K51" s="179"/>
      <c r="L51" s="33">
        <f>L52</f>
        <v>133855.44</v>
      </c>
      <c r="M51" s="33">
        <f t="shared" si="2"/>
        <v>136144.56</v>
      </c>
      <c r="N51" s="34">
        <f t="shared" si="1"/>
        <v>0.49576088888888892</v>
      </c>
      <c r="O51" s="34"/>
    </row>
    <row r="52" spans="1:17" s="3" customFormat="1" ht="15.6">
      <c r="A52" s="180" t="s">
        <v>30</v>
      </c>
      <c r="B52" s="180"/>
      <c r="C52" s="181" t="s">
        <v>24</v>
      </c>
      <c r="D52" s="181"/>
      <c r="E52" s="181"/>
      <c r="F52" s="136" t="s">
        <v>69</v>
      </c>
      <c r="G52" s="136" t="s">
        <v>70</v>
      </c>
      <c r="H52" s="182">
        <v>240</v>
      </c>
      <c r="I52" s="182"/>
      <c r="J52" s="173">
        <v>270000</v>
      </c>
      <c r="K52" s="173"/>
      <c r="L52" s="16">
        <v>133855.44</v>
      </c>
      <c r="M52" s="18">
        <f t="shared" si="2"/>
        <v>136144.56</v>
      </c>
      <c r="N52" s="19">
        <f>L52/J52</f>
        <v>0.49576088888888892</v>
      </c>
      <c r="O52" s="38" t="s">
        <v>29</v>
      </c>
    </row>
    <row r="53" spans="1:17" s="3" customFormat="1" ht="15.6">
      <c r="A53" s="172" t="s">
        <v>71</v>
      </c>
      <c r="B53" s="172"/>
      <c r="C53" s="172"/>
      <c r="D53" s="172"/>
      <c r="E53" s="172"/>
      <c r="F53" s="172"/>
      <c r="G53" s="172"/>
      <c r="H53" s="172"/>
      <c r="I53" s="172"/>
      <c r="J53" s="173">
        <f>J7+J10+J15+J19+J21+J26+J29+J32+J51</f>
        <v>92436876.949999988</v>
      </c>
      <c r="K53" s="173"/>
      <c r="L53" s="16">
        <f>L7+L10+L15+L19+L21+L26+L29+L32+L51</f>
        <v>9528776.459999999</v>
      </c>
      <c r="M53" s="16">
        <f t="shared" si="2"/>
        <v>82908100.489999995</v>
      </c>
      <c r="N53" s="17">
        <f>L53/J53</f>
        <v>0.10308414535850456</v>
      </c>
      <c r="O53" s="161"/>
    </row>
    <row r="54" spans="1:17" s="3" customFormat="1" ht="15">
      <c r="A54" s="42"/>
      <c r="B54" s="43"/>
      <c r="C54" s="42"/>
      <c r="D54" s="42"/>
      <c r="E54" s="42"/>
      <c r="F54" s="42"/>
      <c r="G54" s="42"/>
      <c r="H54" s="42"/>
      <c r="I54" s="42"/>
      <c r="J54" s="44"/>
      <c r="K54" s="44"/>
    </row>
    <row r="55" spans="1:17" s="3" customFormat="1" ht="15.6">
      <c r="A55" s="145"/>
      <c r="B55" s="174" t="s">
        <v>72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7" s="3" customFormat="1" ht="15">
      <c r="A56" s="145"/>
      <c r="B56" s="145"/>
      <c r="C56" s="145"/>
      <c r="D56" s="145"/>
      <c r="E56" s="145"/>
      <c r="F56" s="145"/>
      <c r="G56" s="145"/>
      <c r="H56" s="145"/>
      <c r="I56" s="145"/>
      <c r="J56" s="175"/>
      <c r="K56" s="175"/>
      <c r="L56" s="4"/>
    </row>
    <row r="57" spans="1:17" s="3" customFormat="1" ht="15.6">
      <c r="A57" s="174" t="s">
        <v>73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46"/>
      <c r="M57" s="47"/>
      <c r="N57" s="48"/>
    </row>
    <row r="58" spans="1:17" s="3" customFormat="1" ht="15.6">
      <c r="A58" s="174" t="s">
        <v>74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49"/>
      <c r="M58" s="47"/>
      <c r="N58" s="48"/>
    </row>
    <row r="59" spans="1:17" s="3" customFormat="1" ht="13.8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4"/>
    </row>
    <row r="60" spans="1:17" s="3" customFormat="1">
      <c r="A60" s="235"/>
      <c r="B60" s="235"/>
      <c r="C60" s="236"/>
      <c r="D60" s="236"/>
      <c r="E60" s="236"/>
      <c r="F60" s="236"/>
      <c r="G60" s="236"/>
      <c r="H60" s="236"/>
      <c r="I60" s="236"/>
      <c r="J60" s="237"/>
      <c r="K60" s="237"/>
      <c r="L60" s="237"/>
      <c r="M60" s="237"/>
      <c r="N60" s="237"/>
      <c r="O60" s="237"/>
      <c r="P60" s="237"/>
      <c r="Q60" s="147"/>
    </row>
    <row r="61" spans="1:17" s="3" customFormat="1">
      <c r="A61" s="238" t="s">
        <v>1</v>
      </c>
      <c r="B61" s="238"/>
      <c r="C61" s="147"/>
      <c r="D61" s="239"/>
      <c r="E61" s="239"/>
      <c r="F61" s="239"/>
      <c r="G61" s="239"/>
      <c r="H61" s="239"/>
      <c r="I61" s="147"/>
      <c r="J61" s="240"/>
      <c r="K61" s="240"/>
      <c r="L61" s="240"/>
      <c r="M61" s="240"/>
      <c r="N61" s="240"/>
      <c r="O61" s="240"/>
      <c r="P61" s="233"/>
      <c r="Q61" s="233"/>
    </row>
    <row r="62" spans="1:17" s="3" customForma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</row>
  </sheetData>
  <mergeCells count="208">
    <mergeCell ref="A61:B61"/>
    <mergeCell ref="D61:H61"/>
    <mergeCell ref="J61:O61"/>
    <mergeCell ref="A40:B40"/>
    <mergeCell ref="C40:E40"/>
    <mergeCell ref="H40:I40"/>
    <mergeCell ref="J40:K40"/>
    <mergeCell ref="A49:B49"/>
    <mergeCell ref="C49:E49"/>
    <mergeCell ref="J49:K49"/>
    <mergeCell ref="A50:B50"/>
    <mergeCell ref="C50:E50"/>
    <mergeCell ref="H50:I50"/>
    <mergeCell ref="J50:K50"/>
    <mergeCell ref="A47:B47"/>
    <mergeCell ref="C47:E47"/>
    <mergeCell ref="J47:K47"/>
    <mergeCell ref="A48:B48"/>
    <mergeCell ref="C48:E48"/>
    <mergeCell ref="H48:I48"/>
    <mergeCell ref="J48:K48"/>
    <mergeCell ref="A45:B45"/>
    <mergeCell ref="C45:E45"/>
    <mergeCell ref="J45:K45"/>
    <mergeCell ref="P61:Q61"/>
    <mergeCell ref="A62:K62"/>
    <mergeCell ref="A41:B41"/>
    <mergeCell ref="C41:E41"/>
    <mergeCell ref="J41:K41"/>
    <mergeCell ref="A42:B42"/>
    <mergeCell ref="C42:E42"/>
    <mergeCell ref="B55:L55"/>
    <mergeCell ref="J56:K56"/>
    <mergeCell ref="A57:K57"/>
    <mergeCell ref="A58:K58"/>
    <mergeCell ref="A59:K59"/>
    <mergeCell ref="A60:B60"/>
    <mergeCell ref="C60:I60"/>
    <mergeCell ref="J60:P60"/>
    <mergeCell ref="A52:B52"/>
    <mergeCell ref="C52:E52"/>
    <mergeCell ref="H52:I52"/>
    <mergeCell ref="J52:K52"/>
    <mergeCell ref="A53:I53"/>
    <mergeCell ref="J53:K53"/>
    <mergeCell ref="J46:K46"/>
    <mergeCell ref="A43:B43"/>
    <mergeCell ref="C43:E43"/>
    <mergeCell ref="A39:B39"/>
    <mergeCell ref="C39:E39"/>
    <mergeCell ref="H39:I39"/>
    <mergeCell ref="J39:K39"/>
    <mergeCell ref="A51:B51"/>
    <mergeCell ref="C51:E51"/>
    <mergeCell ref="H51:I51"/>
    <mergeCell ref="J51:K51"/>
    <mergeCell ref="H42:I42"/>
    <mergeCell ref="J42:K42"/>
    <mergeCell ref="J43:K43"/>
    <mergeCell ref="A44:B44"/>
    <mergeCell ref="C44:E44"/>
    <mergeCell ref="H44:I44"/>
    <mergeCell ref="J44:K44"/>
    <mergeCell ref="A46:B46"/>
    <mergeCell ref="C46:E46"/>
    <mergeCell ref="H46:I46"/>
    <mergeCell ref="A37:B37"/>
    <mergeCell ref="C37:E37"/>
    <mergeCell ref="H37:I37"/>
    <mergeCell ref="J37:K37"/>
    <mergeCell ref="A38:B38"/>
    <mergeCell ref="C38:E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</mergeCells>
  <pageMargins left="0.7" right="0.7" top="0.75" bottom="0.75" header="0.3" footer="0.3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topLeftCell="A31" workbookViewId="0">
      <selection activeCell="G38" sqref="G38:G39"/>
    </sheetView>
  </sheetViews>
  <sheetFormatPr defaultColWidth="12.33203125" defaultRowHeight="13.2"/>
  <cols>
    <col min="1" max="1" width="12.33203125" style="4"/>
    <col min="2" max="2" width="48" style="4" customWidth="1"/>
    <col min="3" max="3" width="9.5546875" style="4" customWidth="1"/>
    <col min="4" max="4" width="2.6640625" style="4" customWidth="1"/>
    <col min="5" max="5" width="12.33203125" style="4" hidden="1" customWidth="1"/>
    <col min="6" max="6" width="9.33203125" style="4" customWidth="1"/>
    <col min="7" max="7" width="12.33203125" style="4"/>
    <col min="8" max="8" width="8" style="4" customWidth="1"/>
    <col min="9" max="9" width="12.33203125" style="4" hidden="1" customWidth="1"/>
    <col min="10" max="10" width="12.33203125" style="4"/>
    <col min="11" max="11" width="7.33203125" style="4" customWidth="1"/>
    <col min="12" max="12" width="16.5546875" style="106" customWidth="1"/>
    <col min="13" max="13" width="19.6640625" style="106" customWidth="1"/>
    <col min="14" max="14" width="12.33203125" style="106"/>
    <col min="15" max="15" width="15.109375" style="106" customWidth="1"/>
    <col min="16" max="16384" width="12.33203125" style="106"/>
  </cols>
  <sheetData>
    <row r="1" spans="1:22" ht="48.75" customHeight="1">
      <c r="A1" s="223" t="s">
        <v>80</v>
      </c>
      <c r="B1" s="223"/>
      <c r="C1" s="223"/>
      <c r="D1" s="223"/>
      <c r="E1" s="223"/>
      <c r="F1" s="223"/>
      <c r="G1" s="223"/>
      <c r="H1" s="223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4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2" s="4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4" customFormat="1" ht="21" thickBot="1">
      <c r="A4" s="227"/>
      <c r="B4" s="228"/>
      <c r="C4" s="231" t="s">
        <v>10</v>
      </c>
      <c r="D4" s="231"/>
      <c r="E4" s="231"/>
      <c r="F4" s="135" t="s">
        <v>11</v>
      </c>
      <c r="G4" s="135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4" customFormat="1" ht="13.8" thickBot="1">
      <c r="A5" s="215" t="s">
        <v>17</v>
      </c>
      <c r="B5" s="216"/>
      <c r="C5" s="216" t="s">
        <v>18</v>
      </c>
      <c r="D5" s="216"/>
      <c r="E5" s="216"/>
      <c r="F5" s="132" t="s">
        <v>19</v>
      </c>
      <c r="G5" s="132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10</v>
      </c>
    </row>
    <row r="6" spans="1:22" s="4" customFormat="1" ht="108" customHeight="1">
      <c r="A6" s="220" t="s">
        <v>22</v>
      </c>
      <c r="B6" s="220"/>
      <c r="C6" s="221"/>
      <c r="D6" s="221"/>
      <c r="E6" s="221"/>
      <c r="F6" s="133"/>
      <c r="G6" s="133"/>
      <c r="H6" s="221"/>
      <c r="I6" s="221"/>
      <c r="J6" s="222">
        <f>J7+J10+J15</f>
        <v>10517894</v>
      </c>
      <c r="K6" s="222"/>
      <c r="L6" s="57">
        <f>L7+L10+L15</f>
        <v>5198923.32</v>
      </c>
      <c r="M6" s="57">
        <f t="shared" ref="M6:M18" si="0">J6-L6</f>
        <v>5318970.68</v>
      </c>
      <c r="N6" s="58">
        <f t="shared" ref="N6:N40" si="1">L6/J6</f>
        <v>0.49429318454816146</v>
      </c>
      <c r="O6" s="86"/>
    </row>
    <row r="7" spans="1:22" s="4" customFormat="1" ht="28.5" customHeight="1">
      <c r="A7" s="209" t="s">
        <v>23</v>
      </c>
      <c r="B7" s="209"/>
      <c r="C7" s="210" t="s">
        <v>24</v>
      </c>
      <c r="D7" s="210"/>
      <c r="E7" s="210"/>
      <c r="F7" s="130" t="s">
        <v>25</v>
      </c>
      <c r="G7" s="130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346350.84</v>
      </c>
      <c r="M7" s="131">
        <f t="shared" si="0"/>
        <v>442754.16</v>
      </c>
      <c r="N7" s="13">
        <f t="shared" si="1"/>
        <v>0.43891603778964777</v>
      </c>
      <c r="O7" s="14"/>
    </row>
    <row r="8" spans="1:22" s="4" customFormat="1" ht="27" customHeight="1">
      <c r="A8" s="180" t="s">
        <v>27</v>
      </c>
      <c r="B8" s="180"/>
      <c r="C8" s="181" t="s">
        <v>24</v>
      </c>
      <c r="D8" s="181"/>
      <c r="E8" s="181"/>
      <c r="F8" s="125" t="s">
        <v>25</v>
      </c>
      <c r="G8" s="125" t="s">
        <v>28</v>
      </c>
      <c r="H8" s="182">
        <v>120</v>
      </c>
      <c r="I8" s="182"/>
      <c r="J8" s="173">
        <v>771105</v>
      </c>
      <c r="K8" s="173"/>
      <c r="L8" s="16">
        <v>346350.84</v>
      </c>
      <c r="M8" s="16">
        <f t="shared" si="0"/>
        <v>424754.16</v>
      </c>
      <c r="N8" s="17">
        <f t="shared" si="1"/>
        <v>0.44916170949481593</v>
      </c>
      <c r="O8" s="38" t="s">
        <v>29</v>
      </c>
    </row>
    <row r="9" spans="1:22" s="4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125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4" customFormat="1" ht="29.25" customHeight="1">
      <c r="A10" s="214" t="s">
        <v>31</v>
      </c>
      <c r="B10" s="214"/>
      <c r="C10" s="210" t="s">
        <v>24</v>
      </c>
      <c r="D10" s="210"/>
      <c r="E10" s="210"/>
      <c r="F10" s="130" t="s">
        <v>32</v>
      </c>
      <c r="G10" s="130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1554960.58</v>
      </c>
      <c r="M10" s="11">
        <f t="shared" si="0"/>
        <v>1393260.42</v>
      </c>
      <c r="N10" s="13">
        <f t="shared" si="1"/>
        <v>0.52742334445077221</v>
      </c>
      <c r="O10" s="13"/>
    </row>
    <row r="11" spans="1:22" s="4" customFormat="1" ht="25.5" customHeight="1">
      <c r="A11" s="213" t="s">
        <v>27</v>
      </c>
      <c r="B11" s="213"/>
      <c r="C11" s="181" t="s">
        <v>24</v>
      </c>
      <c r="D11" s="181"/>
      <c r="E11" s="181"/>
      <c r="F11" s="125" t="s">
        <v>32</v>
      </c>
      <c r="G11" s="125" t="s">
        <v>34</v>
      </c>
      <c r="H11" s="182">
        <v>120</v>
      </c>
      <c r="I11" s="182"/>
      <c r="J11" s="173">
        <v>1908593</v>
      </c>
      <c r="K11" s="173"/>
      <c r="L11" s="16">
        <v>994487.79</v>
      </c>
      <c r="M11" s="18">
        <f t="shared" si="0"/>
        <v>914105.21</v>
      </c>
      <c r="N11" s="19">
        <f t="shared" si="1"/>
        <v>0.52105807262208337</v>
      </c>
      <c r="O11" s="38" t="s">
        <v>29</v>
      </c>
    </row>
    <row r="12" spans="1:22" s="4" customFormat="1" ht="26.25" customHeight="1">
      <c r="A12" s="213" t="s">
        <v>30</v>
      </c>
      <c r="B12" s="213"/>
      <c r="C12" s="181" t="s">
        <v>24</v>
      </c>
      <c r="D12" s="181"/>
      <c r="E12" s="181"/>
      <c r="F12" s="125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559509.79</v>
      </c>
      <c r="M12" s="18">
        <f t="shared" si="0"/>
        <v>447118.20999999996</v>
      </c>
      <c r="N12" s="19">
        <f t="shared" si="1"/>
        <v>0.55582577675168987</v>
      </c>
      <c r="O12" s="38" t="s">
        <v>29</v>
      </c>
    </row>
    <row r="13" spans="1:22" s="4" customFormat="1" ht="14.25" customHeight="1">
      <c r="A13" s="213" t="s">
        <v>36</v>
      </c>
      <c r="B13" s="213"/>
      <c r="C13" s="181" t="s">
        <v>24</v>
      </c>
      <c r="D13" s="181"/>
      <c r="E13" s="181"/>
      <c r="F13" s="125" t="s">
        <v>32</v>
      </c>
      <c r="G13" s="125" t="s">
        <v>35</v>
      </c>
      <c r="H13" s="182">
        <v>850</v>
      </c>
      <c r="I13" s="182"/>
      <c r="J13" s="173">
        <v>13000</v>
      </c>
      <c r="K13" s="173"/>
      <c r="L13" s="16">
        <v>963</v>
      </c>
      <c r="M13" s="18">
        <f t="shared" si="0"/>
        <v>12037</v>
      </c>
      <c r="N13" s="19">
        <f t="shared" si="1"/>
        <v>7.4076923076923082E-2</v>
      </c>
      <c r="O13" s="38" t="s">
        <v>29</v>
      </c>
    </row>
    <row r="14" spans="1:22" s="4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125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4" customFormat="1" ht="69.75" customHeight="1">
      <c r="A15" s="209" t="s">
        <v>38</v>
      </c>
      <c r="B15" s="209"/>
      <c r="C15" s="210" t="s">
        <v>24</v>
      </c>
      <c r="D15" s="210"/>
      <c r="E15" s="210"/>
      <c r="F15" s="130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3297611.9</v>
      </c>
      <c r="M15" s="11">
        <f t="shared" si="0"/>
        <v>3482956.1</v>
      </c>
      <c r="N15" s="13">
        <f t="shared" si="1"/>
        <v>0.48633269366224186</v>
      </c>
      <c r="O15" s="13"/>
    </row>
    <row r="16" spans="1:22" s="4" customFormat="1" ht="20.25" customHeight="1">
      <c r="A16" s="206" t="s">
        <v>41</v>
      </c>
      <c r="B16" s="207"/>
      <c r="C16" s="208" t="s">
        <v>24</v>
      </c>
      <c r="D16" s="188"/>
      <c r="E16" s="189"/>
      <c r="F16" s="125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2413890.64</v>
      </c>
      <c r="M16" s="18">
        <f>J16-L16</f>
        <v>2785443.36</v>
      </c>
      <c r="N16" s="19">
        <f>L16/J16</f>
        <v>0.46426920063223487</v>
      </c>
      <c r="O16" s="38" t="s">
        <v>29</v>
      </c>
    </row>
    <row r="17" spans="1:15" s="4" customFormat="1" ht="22.5" customHeight="1">
      <c r="A17" s="200" t="s">
        <v>30</v>
      </c>
      <c r="B17" s="200"/>
      <c r="C17" s="201" t="s">
        <v>24</v>
      </c>
      <c r="D17" s="202"/>
      <c r="E17" s="203"/>
      <c r="F17" s="129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402106.46</v>
      </c>
      <c r="M17" s="18">
        <f t="shared" si="0"/>
        <v>134407.53999999998</v>
      </c>
      <c r="N17" s="19">
        <f t="shared" si="1"/>
        <v>0.74947990173602186</v>
      </c>
      <c r="O17" s="38" t="s">
        <v>29</v>
      </c>
    </row>
    <row r="18" spans="1:15" s="4" customFormat="1" ht="15.6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481614.8</v>
      </c>
      <c r="M18" s="18">
        <f t="shared" si="0"/>
        <v>563105.19999999995</v>
      </c>
      <c r="N18" s="19">
        <f t="shared" si="1"/>
        <v>0.4609989279424152</v>
      </c>
      <c r="O18" s="38" t="s">
        <v>29</v>
      </c>
    </row>
    <row r="19" spans="1:15" s="4" customFormat="1" ht="157.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4" customFormat="1" ht="28.5" customHeight="1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4" customFormat="1" ht="99.75" customHeight="1">
      <c r="A21" s="176" t="s">
        <v>47</v>
      </c>
      <c r="B21" s="176"/>
      <c r="C21" s="177"/>
      <c r="D21" s="177"/>
      <c r="E21" s="177"/>
      <c r="F21" s="81"/>
      <c r="G21" s="128"/>
      <c r="H21" s="178"/>
      <c r="I21" s="178"/>
      <c r="J21" s="179">
        <f>J23+J25</f>
        <v>5001669.7700000005</v>
      </c>
      <c r="K21" s="179"/>
      <c r="L21" s="33">
        <f>L23+L25</f>
        <v>0</v>
      </c>
      <c r="M21" s="33">
        <f>M23</f>
        <v>1499499.09</v>
      </c>
      <c r="N21" s="34">
        <f t="shared" si="1"/>
        <v>0</v>
      </c>
      <c r="O21" s="34"/>
    </row>
    <row r="22" spans="1:15" s="4" customFormat="1" ht="126.75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1499499.09</v>
      </c>
      <c r="K22" s="196"/>
      <c r="L22" s="35">
        <f>L23</f>
        <v>0</v>
      </c>
      <c r="M22" s="35">
        <f>M23</f>
        <v>1499499.09</v>
      </c>
      <c r="N22" s="36">
        <f t="shared" si="1"/>
        <v>0</v>
      </c>
      <c r="O22" s="36"/>
    </row>
    <row r="23" spans="1:15" s="4" customFormat="1" ht="29.25" customHeight="1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1499499.09</v>
      </c>
      <c r="K23" s="173"/>
      <c r="L23" s="16">
        <v>0</v>
      </c>
      <c r="M23" s="16">
        <f>J23-L23</f>
        <v>1499499.09</v>
      </c>
      <c r="N23" s="17">
        <f t="shared" si="1"/>
        <v>0</v>
      </c>
      <c r="O23" s="38" t="s">
        <v>51</v>
      </c>
    </row>
    <row r="24" spans="1:15" s="4" customFormat="1" ht="29.25" customHeight="1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125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4" customFormat="1" ht="27.75" customHeight="1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125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4" customFormat="1" ht="132.75" customHeight="1">
      <c r="A26" s="176" t="s">
        <v>55</v>
      </c>
      <c r="B26" s="176"/>
      <c r="C26" s="177"/>
      <c r="D26" s="177"/>
      <c r="E26" s="177"/>
      <c r="F26" s="128"/>
      <c r="G26" s="128"/>
      <c r="H26" s="178"/>
      <c r="I26" s="178"/>
      <c r="J26" s="179">
        <f>J28</f>
        <v>300000</v>
      </c>
      <c r="K26" s="179"/>
      <c r="L26" s="33">
        <f>L28</f>
        <v>85100</v>
      </c>
      <c r="M26" s="33">
        <f t="shared" ref="M26:M42" si="2">J26-L26</f>
        <v>214900</v>
      </c>
      <c r="N26" s="34">
        <f t="shared" si="1"/>
        <v>0.28366666666666668</v>
      </c>
      <c r="O26" s="34"/>
    </row>
    <row r="27" spans="1:15" s="4" customFormat="1" ht="70.5" customHeight="1">
      <c r="A27" s="180" t="s">
        <v>56</v>
      </c>
      <c r="B27" s="180"/>
      <c r="C27" s="181" t="s">
        <v>24</v>
      </c>
      <c r="D27" s="181"/>
      <c r="E27" s="181"/>
      <c r="F27" s="125" t="s">
        <v>57</v>
      </c>
      <c r="G27" s="125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85100</v>
      </c>
      <c r="M27" s="40">
        <f t="shared" si="2"/>
        <v>214900</v>
      </c>
      <c r="N27" s="41">
        <f t="shared" si="1"/>
        <v>0.28366666666666668</v>
      </c>
      <c r="O27" s="41"/>
    </row>
    <row r="28" spans="1:15" s="4" customFormat="1" ht="32.25" customHeight="1">
      <c r="A28" s="180" t="s">
        <v>30</v>
      </c>
      <c r="B28" s="180"/>
      <c r="C28" s="181" t="s">
        <v>24</v>
      </c>
      <c r="D28" s="181"/>
      <c r="E28" s="181"/>
      <c r="F28" s="125" t="s">
        <v>57</v>
      </c>
      <c r="G28" s="125" t="s">
        <v>58</v>
      </c>
      <c r="H28" s="182">
        <v>240</v>
      </c>
      <c r="I28" s="182"/>
      <c r="J28" s="173">
        <v>300000</v>
      </c>
      <c r="K28" s="173"/>
      <c r="L28" s="16">
        <v>85100</v>
      </c>
      <c r="M28" s="18">
        <f t="shared" si="2"/>
        <v>214900</v>
      </c>
      <c r="N28" s="19">
        <f t="shared" si="1"/>
        <v>0.28366666666666668</v>
      </c>
      <c r="O28" s="38" t="s">
        <v>29</v>
      </c>
    </row>
    <row r="29" spans="1:15" s="4" customFormat="1" ht="112.5" customHeight="1">
      <c r="A29" s="176" t="s">
        <v>59</v>
      </c>
      <c r="B29" s="176"/>
      <c r="C29" s="177"/>
      <c r="D29" s="177"/>
      <c r="E29" s="177"/>
      <c r="F29" s="128"/>
      <c r="G29" s="128"/>
      <c r="H29" s="178"/>
      <c r="I29" s="178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5" s="4" customFormat="1" ht="60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5" s="4" customFormat="1" ht="30.75" customHeight="1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5" s="4" customFormat="1" ht="115.5" customHeight="1">
      <c r="A32" s="176" t="s">
        <v>63</v>
      </c>
      <c r="B32" s="176"/>
      <c r="C32" s="177"/>
      <c r="D32" s="177"/>
      <c r="E32" s="177"/>
      <c r="F32" s="128"/>
      <c r="G32" s="128"/>
      <c r="H32" s="178" t="s">
        <v>1</v>
      </c>
      <c r="I32" s="178"/>
      <c r="J32" s="179">
        <f>J34+J36+J37+J39</f>
        <v>52951036</v>
      </c>
      <c r="K32" s="179"/>
      <c r="L32" s="33">
        <f>L34+L36+L37+L39</f>
        <v>685400.79</v>
      </c>
      <c r="M32" s="33">
        <f t="shared" si="2"/>
        <v>52265635.210000001</v>
      </c>
      <c r="N32" s="34">
        <f t="shared" si="1"/>
        <v>1.294404872456131E-2</v>
      </c>
      <c r="O32" s="34"/>
    </row>
    <row r="33" spans="1:15" s="4" customFormat="1" ht="62.25" customHeight="1">
      <c r="A33" s="180" t="s">
        <v>64</v>
      </c>
      <c r="B33" s="180"/>
      <c r="C33" s="181" t="s">
        <v>24</v>
      </c>
      <c r="D33" s="181"/>
      <c r="E33" s="181"/>
      <c r="F33" s="125" t="s">
        <v>43</v>
      </c>
      <c r="G33" s="125" t="s">
        <v>65</v>
      </c>
      <c r="H33" s="182" t="s">
        <v>1</v>
      </c>
      <c r="I33" s="182"/>
      <c r="J33" s="196">
        <f>J34</f>
        <v>1981558</v>
      </c>
      <c r="K33" s="196"/>
      <c r="L33" s="35">
        <f>L34</f>
        <v>685400.79</v>
      </c>
      <c r="M33" s="40">
        <f t="shared" si="2"/>
        <v>1296157.21</v>
      </c>
      <c r="N33" s="41">
        <f t="shared" si="1"/>
        <v>0.34588984526317174</v>
      </c>
      <c r="O33" s="41"/>
    </row>
    <row r="34" spans="1:15" s="4" customFormat="1" ht="33" customHeight="1">
      <c r="A34" s="180" t="s">
        <v>30</v>
      </c>
      <c r="B34" s="180"/>
      <c r="C34" s="181" t="s">
        <v>24</v>
      </c>
      <c r="D34" s="181"/>
      <c r="E34" s="181"/>
      <c r="F34" s="125" t="s">
        <v>43</v>
      </c>
      <c r="G34" s="125" t="s">
        <v>65</v>
      </c>
      <c r="H34" s="182">
        <v>240</v>
      </c>
      <c r="I34" s="182"/>
      <c r="J34" s="173">
        <v>1981558</v>
      </c>
      <c r="K34" s="173"/>
      <c r="L34" s="16">
        <v>685400.79</v>
      </c>
      <c r="M34" s="18">
        <f t="shared" si="2"/>
        <v>1296157.21</v>
      </c>
      <c r="N34" s="19">
        <f t="shared" si="1"/>
        <v>0.34588984526317174</v>
      </c>
      <c r="O34" s="38" t="s">
        <v>29</v>
      </c>
    </row>
    <row r="35" spans="1:15" s="4" customFormat="1" ht="15">
      <c r="A35" s="180" t="s">
        <v>66</v>
      </c>
      <c r="B35" s="180"/>
      <c r="C35" s="181" t="s">
        <v>24</v>
      </c>
      <c r="D35" s="181"/>
      <c r="E35" s="181"/>
      <c r="F35" s="125" t="s">
        <v>43</v>
      </c>
      <c r="G35" s="125" t="s">
        <v>67</v>
      </c>
      <c r="H35" s="182" t="s">
        <v>1</v>
      </c>
      <c r="I35" s="182"/>
      <c r="J35" s="196">
        <f>J36+J37</f>
        <v>49669478</v>
      </c>
      <c r="K35" s="196"/>
      <c r="L35" s="35">
        <f>L36+L37</f>
        <v>0</v>
      </c>
      <c r="M35" s="40">
        <f>M36</f>
        <v>44702530</v>
      </c>
      <c r="N35" s="41">
        <f>L35/J35</f>
        <v>0</v>
      </c>
      <c r="O35" s="41"/>
    </row>
    <row r="36" spans="1:15" s="4" customFormat="1" ht="27" customHeight="1">
      <c r="A36" s="180" t="s">
        <v>30</v>
      </c>
      <c r="B36" s="180"/>
      <c r="C36" s="181" t="s">
        <v>24</v>
      </c>
      <c r="D36" s="181"/>
      <c r="E36" s="181"/>
      <c r="F36" s="125" t="s">
        <v>43</v>
      </c>
      <c r="G36" s="125" t="s">
        <v>67</v>
      </c>
      <c r="H36" s="182">
        <v>240</v>
      </c>
      <c r="I36" s="182"/>
      <c r="J36" s="173">
        <v>44702530</v>
      </c>
      <c r="K36" s="173"/>
      <c r="L36" s="16">
        <v>0</v>
      </c>
      <c r="M36" s="18">
        <f>J36-L36</f>
        <v>44702530</v>
      </c>
      <c r="N36" s="19">
        <f>L36/J36</f>
        <v>0</v>
      </c>
      <c r="O36" s="39" t="s">
        <v>54</v>
      </c>
    </row>
    <row r="37" spans="1:15" s="4" customFormat="1" ht="32.25" customHeight="1">
      <c r="A37" s="180" t="s">
        <v>30</v>
      </c>
      <c r="B37" s="180"/>
      <c r="C37" s="181" t="s">
        <v>24</v>
      </c>
      <c r="D37" s="181"/>
      <c r="E37" s="181"/>
      <c r="F37" s="125" t="s">
        <v>43</v>
      </c>
      <c r="G37" s="125" t="s">
        <v>67</v>
      </c>
      <c r="H37" s="182">
        <v>240</v>
      </c>
      <c r="I37" s="182"/>
      <c r="J37" s="173">
        <v>4966948</v>
      </c>
      <c r="K37" s="173"/>
      <c r="L37" s="16">
        <v>0</v>
      </c>
      <c r="M37" s="18">
        <f>J37-L37</f>
        <v>4966948</v>
      </c>
      <c r="N37" s="19">
        <f>L37/J37</f>
        <v>0</v>
      </c>
      <c r="O37" s="38" t="s">
        <v>29</v>
      </c>
    </row>
    <row r="38" spans="1:15" s="4" customFormat="1" ht="27.75" customHeight="1">
      <c r="A38" s="183" t="s">
        <v>77</v>
      </c>
      <c r="B38" s="184"/>
      <c r="C38" s="181" t="s">
        <v>24</v>
      </c>
      <c r="D38" s="181"/>
      <c r="E38" s="181"/>
      <c r="F38" s="125" t="s">
        <v>43</v>
      </c>
      <c r="G38" s="77" t="s">
        <v>92</v>
      </c>
      <c r="H38" s="126"/>
      <c r="I38" s="127"/>
      <c r="J38" s="194">
        <f>J39</f>
        <v>1300000</v>
      </c>
      <c r="K38" s="195"/>
      <c r="L38" s="97">
        <f>L39</f>
        <v>0</v>
      </c>
      <c r="M38" s="97">
        <f>J38-L38</f>
        <v>1300000</v>
      </c>
      <c r="N38" s="98">
        <f>L38/J38</f>
        <v>0</v>
      </c>
      <c r="O38" s="38"/>
    </row>
    <row r="39" spans="1:15" s="4" customFormat="1" ht="26.25" customHeight="1">
      <c r="A39" s="183" t="s">
        <v>30</v>
      </c>
      <c r="B39" s="184"/>
      <c r="C39" s="181" t="s">
        <v>24</v>
      </c>
      <c r="D39" s="181"/>
      <c r="E39" s="181"/>
      <c r="F39" s="125" t="s">
        <v>43</v>
      </c>
      <c r="G39" s="77" t="s">
        <v>92</v>
      </c>
      <c r="H39" s="190">
        <v>240</v>
      </c>
      <c r="I39" s="191"/>
      <c r="J39" s="192">
        <v>1300000</v>
      </c>
      <c r="K39" s="193"/>
      <c r="L39" s="16">
        <v>0</v>
      </c>
      <c r="M39" s="18">
        <f>J39-L39</f>
        <v>1300000</v>
      </c>
      <c r="N39" s="99">
        <f>L39/J39</f>
        <v>0</v>
      </c>
      <c r="O39" s="39" t="s">
        <v>54</v>
      </c>
    </row>
    <row r="40" spans="1:15" s="4" customFormat="1" ht="120.75" customHeight="1">
      <c r="A40" s="176" t="s">
        <v>68</v>
      </c>
      <c r="B40" s="176"/>
      <c r="C40" s="177"/>
      <c r="D40" s="177"/>
      <c r="E40" s="177"/>
      <c r="F40" s="128"/>
      <c r="G40" s="128"/>
      <c r="H40" s="178" t="s">
        <v>1</v>
      </c>
      <c r="I40" s="178"/>
      <c r="J40" s="179">
        <f>J41</f>
        <v>270000</v>
      </c>
      <c r="K40" s="179"/>
      <c r="L40" s="33">
        <f>L41</f>
        <v>132808.97</v>
      </c>
      <c r="M40" s="33">
        <f t="shared" si="2"/>
        <v>137191.03</v>
      </c>
      <c r="N40" s="34">
        <f t="shared" si="1"/>
        <v>0.49188507407407406</v>
      </c>
      <c r="O40" s="34"/>
    </row>
    <row r="41" spans="1:15" s="4" customFormat="1" ht="30.75" customHeight="1">
      <c r="A41" s="180" t="s">
        <v>30</v>
      </c>
      <c r="B41" s="180"/>
      <c r="C41" s="181" t="s">
        <v>24</v>
      </c>
      <c r="D41" s="181"/>
      <c r="E41" s="181"/>
      <c r="F41" s="125" t="s">
        <v>69</v>
      </c>
      <c r="G41" s="125" t="s">
        <v>70</v>
      </c>
      <c r="H41" s="182">
        <v>240</v>
      </c>
      <c r="I41" s="182"/>
      <c r="J41" s="173">
        <v>270000</v>
      </c>
      <c r="K41" s="173"/>
      <c r="L41" s="16">
        <v>132808.97</v>
      </c>
      <c r="M41" s="18">
        <f t="shared" si="2"/>
        <v>137191.03</v>
      </c>
      <c r="N41" s="19">
        <f>L41/J41</f>
        <v>0.49188507407407406</v>
      </c>
      <c r="O41" s="38" t="s">
        <v>29</v>
      </c>
    </row>
    <row r="42" spans="1:15" s="4" customFormat="1" ht="15.6">
      <c r="A42" s="172" t="s">
        <v>71</v>
      </c>
      <c r="B42" s="172"/>
      <c r="C42" s="172"/>
      <c r="D42" s="172"/>
      <c r="E42" s="172"/>
      <c r="F42" s="172"/>
      <c r="G42" s="172"/>
      <c r="H42" s="172"/>
      <c r="I42" s="172"/>
      <c r="J42" s="173">
        <f>J6+J19+J21+J26+J29+J32+J40</f>
        <v>69216599.769999996</v>
      </c>
      <c r="K42" s="173"/>
      <c r="L42" s="16">
        <f>L8+L9+L11+L12+L13+L14+L16+L17+L18+L20+L23+L25+L28+L31+L34+L36+L37+L41</f>
        <v>6102233.0800000001</v>
      </c>
      <c r="M42" s="16">
        <f t="shared" si="2"/>
        <v>63114366.689999998</v>
      </c>
      <c r="N42" s="17">
        <f>L42/J42</f>
        <v>8.8161410706060761E-2</v>
      </c>
      <c r="O42" s="37"/>
    </row>
    <row r="43" spans="1:15" s="4" customFormat="1" ht="15">
      <c r="A43" s="134"/>
      <c r="B43" s="104"/>
      <c r="C43" s="134"/>
      <c r="D43" s="134"/>
      <c r="E43" s="134"/>
      <c r="F43" s="134"/>
      <c r="G43" s="134"/>
      <c r="H43" s="134"/>
      <c r="I43" s="134"/>
      <c r="J43" s="124"/>
      <c r="K43" s="124"/>
    </row>
    <row r="44" spans="1:15" s="4" customFormat="1" ht="15.6">
      <c r="A44" s="134"/>
      <c r="B44" s="174" t="s">
        <v>72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15" s="4" customFormat="1" ht="15">
      <c r="A45" s="134"/>
      <c r="B45" s="134"/>
      <c r="C45" s="134"/>
      <c r="D45" s="134"/>
      <c r="E45" s="134"/>
      <c r="F45" s="134"/>
      <c r="G45" s="134"/>
      <c r="H45" s="134"/>
      <c r="I45" s="134"/>
      <c r="J45" s="175"/>
      <c r="K45" s="175"/>
    </row>
    <row r="46" spans="1:15" s="4" customFormat="1" ht="15.6">
      <c r="A46" s="174" t="s">
        <v>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46"/>
      <c r="M46" s="46"/>
      <c r="N46" s="107"/>
    </row>
    <row r="47" spans="1:15" s="4" customFormat="1" ht="15.6">
      <c r="A47" s="174" t="s">
        <v>74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49"/>
      <c r="M47" s="46"/>
      <c r="N47" s="107"/>
    </row>
    <row r="48" spans="1:15" s="4" customFormat="1" ht="13.8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49" spans="1:17" s="4" customFormat="1">
      <c r="A49" s="165"/>
      <c r="B49" s="165"/>
      <c r="C49" s="166"/>
      <c r="D49" s="166"/>
      <c r="E49" s="166"/>
      <c r="F49" s="166"/>
      <c r="G49" s="166"/>
      <c r="H49" s="166"/>
      <c r="I49" s="166"/>
      <c r="J49" s="167"/>
      <c r="K49" s="167"/>
      <c r="L49" s="167"/>
      <c r="M49" s="167"/>
      <c r="N49" s="167"/>
      <c r="O49" s="167"/>
      <c r="P49" s="167"/>
      <c r="Q49" s="123"/>
    </row>
    <row r="50" spans="1:17" s="4" customFormat="1">
      <c r="A50" s="168" t="s">
        <v>1</v>
      </c>
      <c r="B50" s="168"/>
      <c r="C50" s="123"/>
      <c r="D50" s="169"/>
      <c r="E50" s="169"/>
      <c r="F50" s="169"/>
      <c r="G50" s="169"/>
      <c r="H50" s="169"/>
      <c r="I50" s="123"/>
      <c r="J50" s="170"/>
      <c r="K50" s="170"/>
      <c r="L50" s="170"/>
      <c r="M50" s="170"/>
      <c r="N50" s="170"/>
      <c r="O50" s="170"/>
      <c r="P50" s="171"/>
      <c r="Q50" s="171"/>
    </row>
    <row r="51" spans="1:17" s="4" customForma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</sheetData>
  <mergeCells count="169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50:B50"/>
    <mergeCell ref="D50:H50"/>
    <mergeCell ref="J50:O50"/>
    <mergeCell ref="P50:Q50"/>
    <mergeCell ref="A51:K51"/>
    <mergeCell ref="B44:L44"/>
    <mergeCell ref="J45:K45"/>
    <mergeCell ref="A46:K46"/>
    <mergeCell ref="A47:K47"/>
    <mergeCell ref="A48:K48"/>
    <mergeCell ref="A49:B49"/>
    <mergeCell ref="C49:I49"/>
    <mergeCell ref="J49:P49"/>
  </mergeCells>
  <pageMargins left="0.7" right="0.7" top="0.75" bottom="0.75" header="0.3" footer="0.3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topLeftCell="A31" workbookViewId="0">
      <selection activeCell="G38" sqref="G38:G39"/>
    </sheetView>
  </sheetViews>
  <sheetFormatPr defaultColWidth="12.33203125" defaultRowHeight="13.2"/>
  <cols>
    <col min="1" max="1" width="12.33203125" style="4"/>
    <col min="2" max="2" width="48" style="4" customWidth="1"/>
    <col min="3" max="3" width="9.5546875" style="4" customWidth="1"/>
    <col min="4" max="4" width="2.6640625" style="4" customWidth="1"/>
    <col min="5" max="5" width="12.33203125" style="4" hidden="1" customWidth="1"/>
    <col min="6" max="6" width="9.33203125" style="4" customWidth="1"/>
    <col min="7" max="7" width="12.33203125" style="4"/>
    <col min="8" max="8" width="8" style="4" customWidth="1"/>
    <col min="9" max="9" width="12.33203125" style="4" hidden="1" customWidth="1"/>
    <col min="10" max="10" width="12.33203125" style="4"/>
    <col min="11" max="11" width="7.33203125" style="4" customWidth="1"/>
    <col min="12" max="12" width="16.5546875" style="106" customWidth="1"/>
    <col min="13" max="13" width="19.6640625" style="106" customWidth="1"/>
    <col min="14" max="14" width="12.33203125" style="106"/>
    <col min="15" max="15" width="15.109375" style="106" customWidth="1"/>
    <col min="16" max="16384" width="12.33203125" style="106"/>
  </cols>
  <sheetData>
    <row r="1" spans="1:22" ht="48.75" customHeight="1">
      <c r="A1" s="223" t="s">
        <v>79</v>
      </c>
      <c r="B1" s="223"/>
      <c r="C1" s="223"/>
      <c r="D1" s="223"/>
      <c r="E1" s="223"/>
      <c r="F1" s="223"/>
      <c r="G1" s="223"/>
      <c r="H1" s="223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4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2" s="4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4" customFormat="1" ht="21" thickBot="1">
      <c r="A4" s="227"/>
      <c r="B4" s="228"/>
      <c r="C4" s="231" t="s">
        <v>10</v>
      </c>
      <c r="D4" s="231"/>
      <c r="E4" s="231"/>
      <c r="F4" s="111" t="s">
        <v>11</v>
      </c>
      <c r="G4" s="111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4" customFormat="1" ht="13.8" thickBot="1">
      <c r="A5" s="215" t="s">
        <v>17</v>
      </c>
      <c r="B5" s="216"/>
      <c r="C5" s="216" t="s">
        <v>18</v>
      </c>
      <c r="D5" s="216"/>
      <c r="E5" s="216"/>
      <c r="F5" s="117" t="s">
        <v>19</v>
      </c>
      <c r="G5" s="117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10</v>
      </c>
    </row>
    <row r="6" spans="1:22" s="4" customFormat="1" ht="108" customHeight="1">
      <c r="A6" s="220" t="s">
        <v>22</v>
      </c>
      <c r="B6" s="220"/>
      <c r="C6" s="221"/>
      <c r="D6" s="221"/>
      <c r="E6" s="221"/>
      <c r="F6" s="118"/>
      <c r="G6" s="118"/>
      <c r="H6" s="221"/>
      <c r="I6" s="221"/>
      <c r="J6" s="222">
        <f>J7+J10+J15</f>
        <v>10517894</v>
      </c>
      <c r="K6" s="222"/>
      <c r="L6" s="57">
        <f>L7+L10+L15</f>
        <v>4576438.2</v>
      </c>
      <c r="M6" s="57">
        <f t="shared" ref="M6:M18" si="0">J6-L6</f>
        <v>5941455.7999999998</v>
      </c>
      <c r="N6" s="58">
        <f t="shared" ref="N6:N40" si="1">L6/J6</f>
        <v>0.43510974725548673</v>
      </c>
      <c r="O6" s="86"/>
    </row>
    <row r="7" spans="1:22" s="4" customFormat="1" ht="28.5" customHeight="1">
      <c r="A7" s="209" t="s">
        <v>23</v>
      </c>
      <c r="B7" s="209"/>
      <c r="C7" s="210" t="s">
        <v>24</v>
      </c>
      <c r="D7" s="210"/>
      <c r="E7" s="210"/>
      <c r="F7" s="114" t="s">
        <v>25</v>
      </c>
      <c r="G7" s="114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288625.7</v>
      </c>
      <c r="M7" s="115">
        <f t="shared" si="0"/>
        <v>500479.3</v>
      </c>
      <c r="N7" s="13">
        <f t="shared" si="1"/>
        <v>0.36576336482470651</v>
      </c>
      <c r="O7" s="14"/>
    </row>
    <row r="8" spans="1:22" s="4" customFormat="1" ht="27" customHeight="1">
      <c r="A8" s="180" t="s">
        <v>27</v>
      </c>
      <c r="B8" s="180"/>
      <c r="C8" s="181" t="s">
        <v>24</v>
      </c>
      <c r="D8" s="181"/>
      <c r="E8" s="181"/>
      <c r="F8" s="116" t="s">
        <v>25</v>
      </c>
      <c r="G8" s="116" t="s">
        <v>28</v>
      </c>
      <c r="H8" s="182">
        <v>120</v>
      </c>
      <c r="I8" s="182"/>
      <c r="J8" s="173">
        <v>771105</v>
      </c>
      <c r="K8" s="173"/>
      <c r="L8" s="16">
        <v>288625.7</v>
      </c>
      <c r="M8" s="16">
        <f t="shared" si="0"/>
        <v>482479.3</v>
      </c>
      <c r="N8" s="17">
        <f t="shared" si="1"/>
        <v>0.37430142457901328</v>
      </c>
      <c r="O8" s="38" t="s">
        <v>29</v>
      </c>
    </row>
    <row r="9" spans="1:22" s="4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116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4" customFormat="1" ht="29.25" customHeight="1">
      <c r="A10" s="214" t="s">
        <v>31</v>
      </c>
      <c r="B10" s="214"/>
      <c r="C10" s="210" t="s">
        <v>24</v>
      </c>
      <c r="D10" s="210"/>
      <c r="E10" s="210"/>
      <c r="F10" s="114" t="s">
        <v>32</v>
      </c>
      <c r="G10" s="114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1447230.19</v>
      </c>
      <c r="M10" s="11">
        <f t="shared" si="0"/>
        <v>1500990.81</v>
      </c>
      <c r="N10" s="13">
        <f t="shared" si="1"/>
        <v>0.49088253221179823</v>
      </c>
      <c r="O10" s="13"/>
    </row>
    <row r="11" spans="1:22" s="4" customFormat="1" ht="25.5" customHeight="1">
      <c r="A11" s="213" t="s">
        <v>27</v>
      </c>
      <c r="B11" s="213"/>
      <c r="C11" s="181" t="s">
        <v>24</v>
      </c>
      <c r="D11" s="181"/>
      <c r="E11" s="181"/>
      <c r="F11" s="116" t="s">
        <v>32</v>
      </c>
      <c r="G11" s="116" t="s">
        <v>34</v>
      </c>
      <c r="H11" s="182">
        <v>120</v>
      </c>
      <c r="I11" s="182"/>
      <c r="J11" s="173">
        <v>1908593</v>
      </c>
      <c r="K11" s="173"/>
      <c r="L11" s="16">
        <v>897069.78</v>
      </c>
      <c r="M11" s="18">
        <f t="shared" si="0"/>
        <v>1011523.22</v>
      </c>
      <c r="N11" s="19">
        <f t="shared" si="1"/>
        <v>0.47001627900762499</v>
      </c>
      <c r="O11" s="38" t="s">
        <v>29</v>
      </c>
    </row>
    <row r="12" spans="1:22" s="4" customFormat="1" ht="26.25" customHeight="1">
      <c r="A12" s="213" t="s">
        <v>30</v>
      </c>
      <c r="B12" s="213"/>
      <c r="C12" s="181" t="s">
        <v>24</v>
      </c>
      <c r="D12" s="181"/>
      <c r="E12" s="181"/>
      <c r="F12" s="116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546697.41</v>
      </c>
      <c r="M12" s="18">
        <f t="shared" si="0"/>
        <v>459930.58999999997</v>
      </c>
      <c r="N12" s="19">
        <f t="shared" si="1"/>
        <v>0.54309775805958116</v>
      </c>
      <c r="O12" s="38" t="s">
        <v>29</v>
      </c>
    </row>
    <row r="13" spans="1:22" s="4" customFormat="1" ht="14.25" customHeight="1">
      <c r="A13" s="213" t="s">
        <v>36</v>
      </c>
      <c r="B13" s="213"/>
      <c r="C13" s="181" t="s">
        <v>24</v>
      </c>
      <c r="D13" s="181"/>
      <c r="E13" s="181"/>
      <c r="F13" s="116" t="s">
        <v>32</v>
      </c>
      <c r="G13" s="116" t="s">
        <v>35</v>
      </c>
      <c r="H13" s="182">
        <v>850</v>
      </c>
      <c r="I13" s="182"/>
      <c r="J13" s="173">
        <v>13000</v>
      </c>
      <c r="K13" s="173"/>
      <c r="L13" s="16">
        <v>3463</v>
      </c>
      <c r="M13" s="18">
        <f t="shared" si="0"/>
        <v>9537</v>
      </c>
      <c r="N13" s="19">
        <f t="shared" si="1"/>
        <v>0.26638461538461539</v>
      </c>
      <c r="O13" s="38" t="s">
        <v>29</v>
      </c>
    </row>
    <row r="14" spans="1:22" s="4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116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4" customFormat="1" ht="69.75" customHeight="1">
      <c r="A15" s="209" t="s">
        <v>38</v>
      </c>
      <c r="B15" s="209"/>
      <c r="C15" s="210" t="s">
        <v>24</v>
      </c>
      <c r="D15" s="210"/>
      <c r="E15" s="210"/>
      <c r="F15" s="114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2840582.31</v>
      </c>
      <c r="M15" s="11">
        <f t="shared" si="0"/>
        <v>3939985.69</v>
      </c>
      <c r="N15" s="13">
        <f t="shared" si="1"/>
        <v>0.41892984629016333</v>
      </c>
      <c r="O15" s="13"/>
    </row>
    <row r="16" spans="1:22" s="4" customFormat="1" ht="20.25" customHeight="1">
      <c r="A16" s="206" t="s">
        <v>41</v>
      </c>
      <c r="B16" s="207"/>
      <c r="C16" s="208" t="s">
        <v>24</v>
      </c>
      <c r="D16" s="188"/>
      <c r="E16" s="189"/>
      <c r="F16" s="116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2024262.48</v>
      </c>
      <c r="M16" s="18">
        <f>J16-L16</f>
        <v>3175071.52</v>
      </c>
      <c r="N16" s="19">
        <f>L16/J16</f>
        <v>0.38933111048453511</v>
      </c>
      <c r="O16" s="38" t="s">
        <v>29</v>
      </c>
    </row>
    <row r="17" spans="1:15" s="4" customFormat="1" ht="24.75" customHeight="1">
      <c r="A17" s="200" t="s">
        <v>30</v>
      </c>
      <c r="B17" s="200"/>
      <c r="C17" s="201" t="s">
        <v>24</v>
      </c>
      <c r="D17" s="202"/>
      <c r="E17" s="203"/>
      <c r="F17" s="119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381046.46</v>
      </c>
      <c r="M17" s="18">
        <f t="shared" si="0"/>
        <v>155467.53999999998</v>
      </c>
      <c r="N17" s="19">
        <f t="shared" si="1"/>
        <v>0.71022649921530479</v>
      </c>
      <c r="O17" s="38" t="s">
        <v>29</v>
      </c>
    </row>
    <row r="18" spans="1:15" s="4" customFormat="1" ht="15.6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435273.37</v>
      </c>
      <c r="M18" s="18">
        <f t="shared" si="0"/>
        <v>609446.63</v>
      </c>
      <c r="N18" s="19">
        <f t="shared" si="1"/>
        <v>0.41664117658319932</v>
      </c>
      <c r="O18" s="38" t="s">
        <v>29</v>
      </c>
    </row>
    <row r="19" spans="1:15" s="4" customFormat="1" ht="147.7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4" customFormat="1" ht="31.5" customHeight="1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4" customFormat="1" ht="93.75" customHeight="1">
      <c r="A21" s="176" t="s">
        <v>47</v>
      </c>
      <c r="B21" s="176"/>
      <c r="C21" s="177"/>
      <c r="D21" s="177"/>
      <c r="E21" s="177"/>
      <c r="F21" s="81"/>
      <c r="G21" s="120"/>
      <c r="H21" s="178"/>
      <c r="I21" s="178"/>
      <c r="J21" s="179">
        <f>J23+J25</f>
        <v>4652599.79</v>
      </c>
      <c r="K21" s="179"/>
      <c r="L21" s="33">
        <f>L23+L25</f>
        <v>0</v>
      </c>
      <c r="M21" s="33">
        <f>M23</f>
        <v>1150429.1100000001</v>
      </c>
      <c r="N21" s="34">
        <f t="shared" si="1"/>
        <v>0</v>
      </c>
      <c r="O21" s="34"/>
    </row>
    <row r="22" spans="1:15" s="4" customFormat="1" ht="117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1150429.1100000001</v>
      </c>
      <c r="K22" s="196"/>
      <c r="L22" s="35">
        <f>L23</f>
        <v>0</v>
      </c>
      <c r="M22" s="35">
        <f>M23</f>
        <v>1150429.1100000001</v>
      </c>
      <c r="N22" s="36">
        <f t="shared" si="1"/>
        <v>0</v>
      </c>
      <c r="O22" s="36"/>
    </row>
    <row r="23" spans="1:15" s="4" customFormat="1" ht="25.5" customHeight="1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1150429.1100000001</v>
      </c>
      <c r="K23" s="173"/>
      <c r="L23" s="16">
        <v>0</v>
      </c>
      <c r="M23" s="16">
        <f>J23-L23</f>
        <v>1150429.1100000001</v>
      </c>
      <c r="N23" s="17">
        <f t="shared" si="1"/>
        <v>0</v>
      </c>
      <c r="O23" s="38" t="s">
        <v>51</v>
      </c>
    </row>
    <row r="24" spans="1:15" s="4" customFormat="1" ht="32.25" customHeight="1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116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4" customFormat="1" ht="20.399999999999999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116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4" customFormat="1" ht="132.75" customHeight="1">
      <c r="A26" s="176" t="s">
        <v>55</v>
      </c>
      <c r="B26" s="176"/>
      <c r="C26" s="177"/>
      <c r="D26" s="177"/>
      <c r="E26" s="177"/>
      <c r="F26" s="120"/>
      <c r="G26" s="120"/>
      <c r="H26" s="178"/>
      <c r="I26" s="178"/>
      <c r="J26" s="179">
        <f>J28</f>
        <v>300000</v>
      </c>
      <c r="K26" s="179"/>
      <c r="L26" s="33">
        <f>L28</f>
        <v>85100</v>
      </c>
      <c r="M26" s="33">
        <f t="shared" ref="M26:M42" si="2">J26-L26</f>
        <v>214900</v>
      </c>
      <c r="N26" s="34">
        <f t="shared" si="1"/>
        <v>0.28366666666666668</v>
      </c>
      <c r="O26" s="34"/>
    </row>
    <row r="27" spans="1:15" s="4" customFormat="1" ht="63.75" customHeight="1">
      <c r="A27" s="180" t="s">
        <v>56</v>
      </c>
      <c r="B27" s="180"/>
      <c r="C27" s="181" t="s">
        <v>24</v>
      </c>
      <c r="D27" s="181"/>
      <c r="E27" s="181"/>
      <c r="F27" s="116" t="s">
        <v>57</v>
      </c>
      <c r="G27" s="116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85100</v>
      </c>
      <c r="M27" s="40">
        <f t="shared" si="2"/>
        <v>214900</v>
      </c>
      <c r="N27" s="41">
        <f t="shared" si="1"/>
        <v>0.28366666666666668</v>
      </c>
      <c r="O27" s="41"/>
    </row>
    <row r="28" spans="1:15" s="4" customFormat="1" ht="32.25" customHeight="1">
      <c r="A28" s="180" t="s">
        <v>30</v>
      </c>
      <c r="B28" s="180"/>
      <c r="C28" s="181" t="s">
        <v>24</v>
      </c>
      <c r="D28" s="181"/>
      <c r="E28" s="181"/>
      <c r="F28" s="116" t="s">
        <v>57</v>
      </c>
      <c r="G28" s="116" t="s">
        <v>58</v>
      </c>
      <c r="H28" s="182">
        <v>240</v>
      </c>
      <c r="I28" s="182"/>
      <c r="J28" s="173">
        <v>300000</v>
      </c>
      <c r="K28" s="173"/>
      <c r="L28" s="16">
        <v>85100</v>
      </c>
      <c r="M28" s="18">
        <f t="shared" si="2"/>
        <v>214900</v>
      </c>
      <c r="N28" s="19">
        <f t="shared" si="1"/>
        <v>0.28366666666666668</v>
      </c>
      <c r="O28" s="38" t="s">
        <v>29</v>
      </c>
    </row>
    <row r="29" spans="1:15" s="4" customFormat="1" ht="105.75" customHeight="1">
      <c r="A29" s="176" t="s">
        <v>59</v>
      </c>
      <c r="B29" s="176"/>
      <c r="C29" s="177"/>
      <c r="D29" s="177"/>
      <c r="E29" s="177"/>
      <c r="F29" s="120"/>
      <c r="G29" s="120"/>
      <c r="H29" s="178"/>
      <c r="I29" s="178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5" s="4" customFormat="1" ht="62.25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5" s="4" customFormat="1" ht="30.75" customHeight="1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5" s="4" customFormat="1" ht="114.75" customHeight="1">
      <c r="A32" s="176" t="s">
        <v>63</v>
      </c>
      <c r="B32" s="176"/>
      <c r="C32" s="177"/>
      <c r="D32" s="177"/>
      <c r="E32" s="177"/>
      <c r="F32" s="120"/>
      <c r="G32" s="120"/>
      <c r="H32" s="178" t="s">
        <v>1</v>
      </c>
      <c r="I32" s="178"/>
      <c r="J32" s="179">
        <f>J34+J36+J37+J39</f>
        <v>52951036</v>
      </c>
      <c r="K32" s="179"/>
      <c r="L32" s="33">
        <f>L34+L36+L37+L39</f>
        <v>621137.53</v>
      </c>
      <c r="M32" s="33">
        <f t="shared" si="2"/>
        <v>52329898.469999999</v>
      </c>
      <c r="N32" s="34">
        <f t="shared" si="1"/>
        <v>1.1730413168875489E-2</v>
      </c>
      <c r="O32" s="34"/>
    </row>
    <row r="33" spans="1:15" s="4" customFormat="1" ht="62.25" customHeight="1">
      <c r="A33" s="180" t="s">
        <v>64</v>
      </c>
      <c r="B33" s="180"/>
      <c r="C33" s="181" t="s">
        <v>24</v>
      </c>
      <c r="D33" s="181"/>
      <c r="E33" s="181"/>
      <c r="F33" s="116" t="s">
        <v>43</v>
      </c>
      <c r="G33" s="116" t="s">
        <v>65</v>
      </c>
      <c r="H33" s="182" t="s">
        <v>1</v>
      </c>
      <c r="I33" s="182"/>
      <c r="J33" s="196">
        <f>J34</f>
        <v>1981558</v>
      </c>
      <c r="K33" s="196"/>
      <c r="L33" s="35">
        <f>L34</f>
        <v>621137.53</v>
      </c>
      <c r="M33" s="40">
        <f t="shared" si="2"/>
        <v>1360420.47</v>
      </c>
      <c r="N33" s="41">
        <f t="shared" si="1"/>
        <v>0.31345917202524481</v>
      </c>
      <c r="O33" s="41"/>
    </row>
    <row r="34" spans="1:15" s="4" customFormat="1" ht="28.5" customHeight="1">
      <c r="A34" s="180" t="s">
        <v>30</v>
      </c>
      <c r="B34" s="180"/>
      <c r="C34" s="181" t="s">
        <v>24</v>
      </c>
      <c r="D34" s="181"/>
      <c r="E34" s="181"/>
      <c r="F34" s="116" t="s">
        <v>43</v>
      </c>
      <c r="G34" s="116" t="s">
        <v>65</v>
      </c>
      <c r="H34" s="182">
        <v>240</v>
      </c>
      <c r="I34" s="182"/>
      <c r="J34" s="173">
        <v>1981558</v>
      </c>
      <c r="K34" s="173"/>
      <c r="L34" s="16">
        <v>621137.53</v>
      </c>
      <c r="M34" s="18">
        <f t="shared" si="2"/>
        <v>1360420.47</v>
      </c>
      <c r="N34" s="19">
        <f t="shared" si="1"/>
        <v>0.31345917202524481</v>
      </c>
      <c r="O34" s="38" t="s">
        <v>29</v>
      </c>
    </row>
    <row r="35" spans="1:15" s="4" customFormat="1" ht="22.5" customHeight="1">
      <c r="A35" s="180" t="s">
        <v>66</v>
      </c>
      <c r="B35" s="180"/>
      <c r="C35" s="181" t="s">
        <v>24</v>
      </c>
      <c r="D35" s="181"/>
      <c r="E35" s="181"/>
      <c r="F35" s="116" t="s">
        <v>43</v>
      </c>
      <c r="G35" s="116" t="s">
        <v>67</v>
      </c>
      <c r="H35" s="182" t="s">
        <v>1</v>
      </c>
      <c r="I35" s="182"/>
      <c r="J35" s="196">
        <f>J36+J37</f>
        <v>49669478</v>
      </c>
      <c r="K35" s="196"/>
      <c r="L35" s="35">
        <f>L36+L37</f>
        <v>0</v>
      </c>
      <c r="M35" s="40">
        <f>M36</f>
        <v>44702530</v>
      </c>
      <c r="N35" s="41">
        <f>L35/J35</f>
        <v>0</v>
      </c>
      <c r="O35" s="41"/>
    </row>
    <row r="36" spans="1:15" s="4" customFormat="1" ht="30" customHeight="1">
      <c r="A36" s="180" t="s">
        <v>30</v>
      </c>
      <c r="B36" s="180"/>
      <c r="C36" s="181" t="s">
        <v>24</v>
      </c>
      <c r="D36" s="181"/>
      <c r="E36" s="181"/>
      <c r="F36" s="116" t="s">
        <v>43</v>
      </c>
      <c r="G36" s="116" t="s">
        <v>67</v>
      </c>
      <c r="H36" s="182">
        <v>240</v>
      </c>
      <c r="I36" s="182"/>
      <c r="J36" s="173">
        <v>44702530</v>
      </c>
      <c r="K36" s="173"/>
      <c r="L36" s="16">
        <v>0</v>
      </c>
      <c r="M36" s="18">
        <f>J36-L36</f>
        <v>44702530</v>
      </c>
      <c r="N36" s="19">
        <f>L36/J36</f>
        <v>0</v>
      </c>
      <c r="O36" s="39" t="s">
        <v>54</v>
      </c>
    </row>
    <row r="37" spans="1:15" s="4" customFormat="1" ht="28.5" customHeight="1">
      <c r="A37" s="180" t="s">
        <v>30</v>
      </c>
      <c r="B37" s="180"/>
      <c r="C37" s="181" t="s">
        <v>24</v>
      </c>
      <c r="D37" s="181"/>
      <c r="E37" s="181"/>
      <c r="F37" s="116" t="s">
        <v>43</v>
      </c>
      <c r="G37" s="116" t="s">
        <v>67</v>
      </c>
      <c r="H37" s="182">
        <v>240</v>
      </c>
      <c r="I37" s="182"/>
      <c r="J37" s="173">
        <v>4966948</v>
      </c>
      <c r="K37" s="173"/>
      <c r="L37" s="16">
        <v>0</v>
      </c>
      <c r="M37" s="18">
        <f>J37-L37</f>
        <v>4966948</v>
      </c>
      <c r="N37" s="19">
        <f>L37/J37</f>
        <v>0</v>
      </c>
      <c r="O37" s="38" t="s">
        <v>29</v>
      </c>
    </row>
    <row r="38" spans="1:15" s="4" customFormat="1" ht="36.75" customHeight="1">
      <c r="A38" s="183" t="s">
        <v>77</v>
      </c>
      <c r="B38" s="184"/>
      <c r="C38" s="181" t="s">
        <v>24</v>
      </c>
      <c r="D38" s="181"/>
      <c r="E38" s="181"/>
      <c r="F38" s="116" t="s">
        <v>43</v>
      </c>
      <c r="G38" s="77" t="s">
        <v>92</v>
      </c>
      <c r="H38" s="112"/>
      <c r="I38" s="113"/>
      <c r="J38" s="194">
        <f>J39</f>
        <v>1300000</v>
      </c>
      <c r="K38" s="195"/>
      <c r="L38" s="97">
        <f>L39</f>
        <v>0</v>
      </c>
      <c r="M38" s="97">
        <f>J38-L38</f>
        <v>1300000</v>
      </c>
      <c r="N38" s="98">
        <f>L38/J38</f>
        <v>0</v>
      </c>
      <c r="O38" s="38"/>
    </row>
    <row r="39" spans="1:15" s="4" customFormat="1" ht="25.5" customHeight="1">
      <c r="A39" s="183" t="s">
        <v>30</v>
      </c>
      <c r="B39" s="184"/>
      <c r="C39" s="181" t="s">
        <v>24</v>
      </c>
      <c r="D39" s="181"/>
      <c r="E39" s="181"/>
      <c r="F39" s="116" t="s">
        <v>43</v>
      </c>
      <c r="G39" s="77" t="s">
        <v>92</v>
      </c>
      <c r="H39" s="190">
        <v>240</v>
      </c>
      <c r="I39" s="191"/>
      <c r="J39" s="192">
        <v>1300000</v>
      </c>
      <c r="K39" s="193"/>
      <c r="L39" s="16">
        <v>0</v>
      </c>
      <c r="M39" s="18">
        <f>J39-L39</f>
        <v>1300000</v>
      </c>
      <c r="N39" s="99">
        <f>L39/J39</f>
        <v>0</v>
      </c>
      <c r="O39" s="39" t="s">
        <v>54</v>
      </c>
    </row>
    <row r="40" spans="1:15" s="4" customFormat="1" ht="109.5" customHeight="1">
      <c r="A40" s="176" t="s">
        <v>68</v>
      </c>
      <c r="B40" s="176"/>
      <c r="C40" s="177"/>
      <c r="D40" s="177"/>
      <c r="E40" s="177"/>
      <c r="F40" s="120"/>
      <c r="G40" s="120"/>
      <c r="H40" s="178" t="s">
        <v>1</v>
      </c>
      <c r="I40" s="178"/>
      <c r="J40" s="179">
        <f>J41</f>
        <v>270000</v>
      </c>
      <c r="K40" s="179"/>
      <c r="L40" s="33">
        <f>L41</f>
        <v>131882.32999999999</v>
      </c>
      <c r="M40" s="33">
        <f t="shared" si="2"/>
        <v>138117.67000000001</v>
      </c>
      <c r="N40" s="34">
        <f t="shared" si="1"/>
        <v>0.48845307407407401</v>
      </c>
      <c r="O40" s="34"/>
    </row>
    <row r="41" spans="1:15" s="4" customFormat="1" ht="36" customHeight="1">
      <c r="A41" s="180" t="s">
        <v>30</v>
      </c>
      <c r="B41" s="180"/>
      <c r="C41" s="181" t="s">
        <v>24</v>
      </c>
      <c r="D41" s="181"/>
      <c r="E41" s="181"/>
      <c r="F41" s="116" t="s">
        <v>69</v>
      </c>
      <c r="G41" s="116" t="s">
        <v>70</v>
      </c>
      <c r="H41" s="182">
        <v>240</v>
      </c>
      <c r="I41" s="182"/>
      <c r="J41" s="173">
        <v>270000</v>
      </c>
      <c r="K41" s="173"/>
      <c r="L41" s="16">
        <v>131882.32999999999</v>
      </c>
      <c r="M41" s="18">
        <f t="shared" si="2"/>
        <v>138117.67000000001</v>
      </c>
      <c r="N41" s="19">
        <f>L41/J41</f>
        <v>0.48845307407407401</v>
      </c>
      <c r="O41" s="38" t="s">
        <v>29</v>
      </c>
    </row>
    <row r="42" spans="1:15" s="4" customFormat="1" ht="15.6">
      <c r="A42" s="172" t="s">
        <v>71</v>
      </c>
      <c r="B42" s="172"/>
      <c r="C42" s="172"/>
      <c r="D42" s="172"/>
      <c r="E42" s="172"/>
      <c r="F42" s="172"/>
      <c r="G42" s="172"/>
      <c r="H42" s="172"/>
      <c r="I42" s="172"/>
      <c r="J42" s="173">
        <f>J6+J19+J21+J26+J29+J32+J40</f>
        <v>68867529.789999992</v>
      </c>
      <c r="K42" s="173"/>
      <c r="L42" s="16">
        <f>L8+L9+L11+L12+L13+L14+L16+L17+L18+L20+L23+L25+L28+L31+L34+L36+L37+L41</f>
        <v>5414558.0600000005</v>
      </c>
      <c r="M42" s="16">
        <f t="shared" si="2"/>
        <v>63452971.729999989</v>
      </c>
      <c r="N42" s="17">
        <f>L42/J42</f>
        <v>7.862280056378948E-2</v>
      </c>
      <c r="O42" s="37"/>
    </row>
    <row r="43" spans="1:15" s="4" customFormat="1" ht="15">
      <c r="A43" s="110"/>
      <c r="B43" s="104"/>
      <c r="C43" s="110"/>
      <c r="D43" s="110"/>
      <c r="E43" s="110"/>
      <c r="F43" s="110"/>
      <c r="G43" s="110"/>
      <c r="H43" s="110"/>
      <c r="I43" s="110"/>
      <c r="J43" s="122"/>
      <c r="K43" s="122"/>
    </row>
    <row r="44" spans="1:15" s="4" customFormat="1" ht="15.6">
      <c r="A44" s="110"/>
      <c r="B44" s="174" t="s">
        <v>72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15" s="4" customFormat="1" ht="15">
      <c r="A45" s="110"/>
      <c r="B45" s="110"/>
      <c r="C45" s="110"/>
      <c r="D45" s="110"/>
      <c r="E45" s="110"/>
      <c r="F45" s="110"/>
      <c r="G45" s="110"/>
      <c r="H45" s="110"/>
      <c r="I45" s="110"/>
      <c r="J45" s="175"/>
      <c r="K45" s="175"/>
    </row>
    <row r="46" spans="1:15" s="4" customFormat="1" ht="15.6">
      <c r="A46" s="174" t="s">
        <v>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46"/>
      <c r="M46" s="46"/>
      <c r="N46" s="107"/>
    </row>
    <row r="47" spans="1:15" s="4" customFormat="1" ht="15.6">
      <c r="A47" s="174" t="s">
        <v>74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49"/>
      <c r="M47" s="46"/>
      <c r="N47" s="107"/>
    </row>
    <row r="48" spans="1:15" s="4" customFormat="1" ht="13.8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49" spans="1:17" s="4" customFormat="1">
      <c r="A49" s="165"/>
      <c r="B49" s="165"/>
      <c r="C49" s="166"/>
      <c r="D49" s="166"/>
      <c r="E49" s="166"/>
      <c r="F49" s="166"/>
      <c r="G49" s="166"/>
      <c r="H49" s="166"/>
      <c r="I49" s="166"/>
      <c r="J49" s="167"/>
      <c r="K49" s="167"/>
      <c r="L49" s="167"/>
      <c r="M49" s="167"/>
      <c r="N49" s="167"/>
      <c r="O49" s="167"/>
      <c r="P49" s="167"/>
      <c r="Q49" s="121"/>
    </row>
    <row r="50" spans="1:17" s="4" customFormat="1">
      <c r="A50" s="168" t="s">
        <v>1</v>
      </c>
      <c r="B50" s="168"/>
      <c r="C50" s="121"/>
      <c r="D50" s="169"/>
      <c r="E50" s="169"/>
      <c r="F50" s="169"/>
      <c r="G50" s="169"/>
      <c r="H50" s="169"/>
      <c r="I50" s="121"/>
      <c r="J50" s="170"/>
      <c r="K50" s="170"/>
      <c r="L50" s="170"/>
      <c r="M50" s="170"/>
      <c r="N50" s="170"/>
      <c r="O50" s="170"/>
      <c r="P50" s="171"/>
      <c r="Q50" s="171"/>
    </row>
    <row r="51" spans="1:17" s="4" customForma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</sheetData>
  <mergeCells count="169">
    <mergeCell ref="A50:B50"/>
    <mergeCell ref="D50:H50"/>
    <mergeCell ref="J50:O50"/>
    <mergeCell ref="P50:Q50"/>
    <mergeCell ref="A51:K51"/>
    <mergeCell ref="B44:L44"/>
    <mergeCell ref="J45:K45"/>
    <mergeCell ref="A46:K46"/>
    <mergeCell ref="A47:K47"/>
    <mergeCell ref="A48:K48"/>
    <mergeCell ref="A49:B49"/>
    <mergeCell ref="C49:I49"/>
    <mergeCell ref="J49:P49"/>
    <mergeCell ref="A41:B41"/>
    <mergeCell ref="C41:E41"/>
    <mergeCell ref="H41:I41"/>
    <mergeCell ref="J41:K41"/>
    <mergeCell ref="A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37:B37"/>
    <mergeCell ref="C37:E37"/>
    <mergeCell ref="H37:I37"/>
    <mergeCell ref="J37:K37"/>
    <mergeCell ref="A38:B38"/>
    <mergeCell ref="C38:E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</mergeCells>
  <pageMargins left="0.7" right="0.7" top="0.75" bottom="0.75" header="0.3" footer="0.3"/>
  <pageSetup paperSize="9"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topLeftCell="F28" workbookViewId="0">
      <selection activeCell="G38" sqref="G38:G39"/>
    </sheetView>
  </sheetViews>
  <sheetFormatPr defaultColWidth="12.33203125" defaultRowHeight="13.2"/>
  <cols>
    <col min="1" max="1" width="12.33203125" style="4"/>
    <col min="2" max="2" width="48" style="4" customWidth="1"/>
    <col min="3" max="3" width="9.5546875" style="4" customWidth="1"/>
    <col min="4" max="4" width="2.6640625" style="4" customWidth="1"/>
    <col min="5" max="5" width="12.33203125" style="4" hidden="1" customWidth="1"/>
    <col min="6" max="6" width="9.33203125" style="4" customWidth="1"/>
    <col min="7" max="7" width="12.33203125" style="4"/>
    <col min="8" max="8" width="8" style="4" customWidth="1"/>
    <col min="9" max="9" width="12.33203125" style="4" hidden="1" customWidth="1"/>
    <col min="10" max="10" width="12.33203125" style="4"/>
    <col min="11" max="11" width="7.33203125" style="4" customWidth="1"/>
    <col min="12" max="12" width="16.5546875" style="106" customWidth="1"/>
    <col min="13" max="13" width="19.6640625" style="106" customWidth="1"/>
    <col min="14" max="14" width="12.33203125" style="106"/>
    <col min="15" max="15" width="15.109375" style="106" customWidth="1"/>
    <col min="16" max="16384" width="12.33203125" style="106"/>
  </cols>
  <sheetData>
    <row r="1" spans="1:22" ht="48.75" customHeight="1">
      <c r="A1" s="223" t="s">
        <v>78</v>
      </c>
      <c r="B1" s="223"/>
      <c r="C1" s="223"/>
      <c r="D1" s="223"/>
      <c r="E1" s="223"/>
      <c r="F1" s="223"/>
      <c r="G1" s="223"/>
      <c r="H1" s="223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4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2" s="4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4" customFormat="1" ht="21" thickBot="1">
      <c r="A4" s="227"/>
      <c r="B4" s="228"/>
      <c r="C4" s="231" t="s">
        <v>10</v>
      </c>
      <c r="D4" s="231"/>
      <c r="E4" s="231"/>
      <c r="F4" s="96" t="s">
        <v>11</v>
      </c>
      <c r="G4" s="96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4" customFormat="1" ht="13.8" thickBot="1">
      <c r="A5" s="215" t="s">
        <v>17</v>
      </c>
      <c r="B5" s="216"/>
      <c r="C5" s="216" t="s">
        <v>18</v>
      </c>
      <c r="D5" s="216"/>
      <c r="E5" s="216"/>
      <c r="F5" s="93" t="s">
        <v>19</v>
      </c>
      <c r="G5" s="93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10</v>
      </c>
    </row>
    <row r="6" spans="1:22" s="4" customFormat="1" ht="108" customHeight="1">
      <c r="A6" s="220" t="s">
        <v>22</v>
      </c>
      <c r="B6" s="220"/>
      <c r="C6" s="221"/>
      <c r="D6" s="221"/>
      <c r="E6" s="221"/>
      <c r="F6" s="94"/>
      <c r="G6" s="94"/>
      <c r="H6" s="221"/>
      <c r="I6" s="221"/>
      <c r="J6" s="222">
        <f>J7+J10+J15</f>
        <v>10517894</v>
      </c>
      <c r="K6" s="222"/>
      <c r="L6" s="57">
        <f>L7+L10+L15</f>
        <v>3571143.5599999996</v>
      </c>
      <c r="M6" s="57">
        <f t="shared" ref="M6:M18" si="0">J6-L6</f>
        <v>6946750.4400000004</v>
      </c>
      <c r="N6" s="58">
        <f t="shared" ref="N6:N40" si="1">L6/J6</f>
        <v>0.33953028619607684</v>
      </c>
      <c r="O6" s="86"/>
    </row>
    <row r="7" spans="1:22" s="4" customFormat="1" ht="28.5" customHeight="1">
      <c r="A7" s="209" t="s">
        <v>23</v>
      </c>
      <c r="B7" s="209"/>
      <c r="C7" s="210" t="s">
        <v>24</v>
      </c>
      <c r="D7" s="210"/>
      <c r="E7" s="210"/>
      <c r="F7" s="91" t="s">
        <v>25</v>
      </c>
      <c r="G7" s="91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230900.56</v>
      </c>
      <c r="M7" s="92">
        <f t="shared" si="0"/>
        <v>558204.43999999994</v>
      </c>
      <c r="N7" s="13">
        <f t="shared" si="1"/>
        <v>0.29261069185976518</v>
      </c>
      <c r="O7" s="14"/>
    </row>
    <row r="8" spans="1:22" s="4" customFormat="1" ht="27" customHeight="1">
      <c r="A8" s="180" t="s">
        <v>27</v>
      </c>
      <c r="B8" s="180"/>
      <c r="C8" s="181" t="s">
        <v>24</v>
      </c>
      <c r="D8" s="181"/>
      <c r="E8" s="181"/>
      <c r="F8" s="88" t="s">
        <v>25</v>
      </c>
      <c r="G8" s="88" t="s">
        <v>28</v>
      </c>
      <c r="H8" s="182">
        <v>120</v>
      </c>
      <c r="I8" s="182"/>
      <c r="J8" s="173">
        <v>771105</v>
      </c>
      <c r="K8" s="173"/>
      <c r="L8" s="16">
        <v>230900.56</v>
      </c>
      <c r="M8" s="16">
        <f t="shared" si="0"/>
        <v>540204.43999999994</v>
      </c>
      <c r="N8" s="17">
        <f t="shared" si="1"/>
        <v>0.29944113966321056</v>
      </c>
      <c r="O8" s="38" t="s">
        <v>29</v>
      </c>
    </row>
    <row r="9" spans="1:22" s="4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88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4" customFormat="1" ht="29.25" customHeight="1">
      <c r="A10" s="214" t="s">
        <v>31</v>
      </c>
      <c r="B10" s="214"/>
      <c r="C10" s="210" t="s">
        <v>24</v>
      </c>
      <c r="D10" s="210"/>
      <c r="E10" s="210"/>
      <c r="F10" s="91" t="s">
        <v>32</v>
      </c>
      <c r="G10" s="91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1123591.95</v>
      </c>
      <c r="M10" s="11">
        <f t="shared" si="0"/>
        <v>1824629.05</v>
      </c>
      <c r="N10" s="13">
        <f t="shared" si="1"/>
        <v>0.38110845489534195</v>
      </c>
      <c r="O10" s="13"/>
    </row>
    <row r="11" spans="1:22" s="4" customFormat="1" ht="25.5" customHeight="1">
      <c r="A11" s="213" t="s">
        <v>27</v>
      </c>
      <c r="B11" s="213"/>
      <c r="C11" s="181" t="s">
        <v>24</v>
      </c>
      <c r="D11" s="181"/>
      <c r="E11" s="181"/>
      <c r="F11" s="88" t="s">
        <v>32</v>
      </c>
      <c r="G11" s="88" t="s">
        <v>34</v>
      </c>
      <c r="H11" s="182">
        <v>120</v>
      </c>
      <c r="I11" s="182"/>
      <c r="J11" s="173">
        <v>1908593</v>
      </c>
      <c r="K11" s="173"/>
      <c r="L11" s="16">
        <v>646914.34</v>
      </c>
      <c r="M11" s="18">
        <f t="shared" si="0"/>
        <v>1261678.6600000001</v>
      </c>
      <c r="N11" s="19">
        <f t="shared" si="1"/>
        <v>0.33894829332393023</v>
      </c>
      <c r="O11" s="38" t="s">
        <v>29</v>
      </c>
    </row>
    <row r="12" spans="1:22" s="4" customFormat="1" ht="26.25" customHeight="1">
      <c r="A12" s="213" t="s">
        <v>30</v>
      </c>
      <c r="B12" s="213"/>
      <c r="C12" s="181" t="s">
        <v>24</v>
      </c>
      <c r="D12" s="181"/>
      <c r="E12" s="181"/>
      <c r="F12" s="88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475714.61</v>
      </c>
      <c r="M12" s="18">
        <f t="shared" si="0"/>
        <v>530913.39</v>
      </c>
      <c r="N12" s="19">
        <f t="shared" si="1"/>
        <v>0.4725823342883369</v>
      </c>
      <c r="O12" s="38" t="s">
        <v>29</v>
      </c>
    </row>
    <row r="13" spans="1:22" s="4" customFormat="1" ht="14.25" customHeight="1">
      <c r="A13" s="213" t="s">
        <v>36</v>
      </c>
      <c r="B13" s="213"/>
      <c r="C13" s="181" t="s">
        <v>24</v>
      </c>
      <c r="D13" s="181"/>
      <c r="E13" s="181"/>
      <c r="F13" s="88" t="s">
        <v>32</v>
      </c>
      <c r="G13" s="88" t="s">
        <v>35</v>
      </c>
      <c r="H13" s="182">
        <v>850</v>
      </c>
      <c r="I13" s="182"/>
      <c r="J13" s="173">
        <v>13000</v>
      </c>
      <c r="K13" s="173"/>
      <c r="L13" s="16">
        <v>963</v>
      </c>
      <c r="M13" s="18">
        <f t="shared" si="0"/>
        <v>12037</v>
      </c>
      <c r="N13" s="19">
        <f t="shared" si="1"/>
        <v>7.4076923076923082E-2</v>
      </c>
      <c r="O13" s="38" t="s">
        <v>29</v>
      </c>
    </row>
    <row r="14" spans="1:22" s="4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88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4" customFormat="1" ht="69.75" customHeight="1">
      <c r="A15" s="209" t="s">
        <v>38</v>
      </c>
      <c r="B15" s="209"/>
      <c r="C15" s="210" t="s">
        <v>24</v>
      </c>
      <c r="D15" s="210"/>
      <c r="E15" s="210"/>
      <c r="F15" s="91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2216651.0499999998</v>
      </c>
      <c r="M15" s="11">
        <f t="shared" si="0"/>
        <v>4563916.95</v>
      </c>
      <c r="N15" s="13">
        <f t="shared" si="1"/>
        <v>0.32691229554810153</v>
      </c>
      <c r="O15" s="13"/>
    </row>
    <row r="16" spans="1:22" s="4" customFormat="1" ht="20.25" customHeight="1">
      <c r="A16" s="206" t="s">
        <v>41</v>
      </c>
      <c r="B16" s="207"/>
      <c r="C16" s="208" t="s">
        <v>24</v>
      </c>
      <c r="D16" s="188"/>
      <c r="E16" s="189"/>
      <c r="F16" s="88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1651878.78</v>
      </c>
      <c r="M16" s="18">
        <f>J16-L16</f>
        <v>3547455.2199999997</v>
      </c>
      <c r="N16" s="19">
        <f>L16/J16</f>
        <v>0.31770968743304434</v>
      </c>
      <c r="O16" s="38" t="s">
        <v>29</v>
      </c>
    </row>
    <row r="17" spans="1:15" s="4" customFormat="1" ht="22.5" customHeight="1">
      <c r="A17" s="200" t="s">
        <v>30</v>
      </c>
      <c r="B17" s="200"/>
      <c r="C17" s="201" t="s">
        <v>24</v>
      </c>
      <c r="D17" s="202"/>
      <c r="E17" s="203"/>
      <c r="F17" s="90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253570.46</v>
      </c>
      <c r="M17" s="18">
        <f t="shared" si="0"/>
        <v>282943.54000000004</v>
      </c>
      <c r="N17" s="19">
        <f t="shared" si="1"/>
        <v>0.47262598925657112</v>
      </c>
      <c r="O17" s="38" t="s">
        <v>29</v>
      </c>
    </row>
    <row r="18" spans="1:15" s="4" customFormat="1" ht="23.25" customHeight="1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311201.81</v>
      </c>
      <c r="M18" s="18">
        <f t="shared" si="0"/>
        <v>733518.19</v>
      </c>
      <c r="N18" s="19">
        <f t="shared" si="1"/>
        <v>0.29788059001454936</v>
      </c>
      <c r="O18" s="38" t="s">
        <v>29</v>
      </c>
    </row>
    <row r="19" spans="1:15" s="4" customFormat="1" ht="151.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4" customFormat="1" ht="15.6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4" customFormat="1" ht="94.5" customHeight="1">
      <c r="A21" s="176" t="s">
        <v>47</v>
      </c>
      <c r="B21" s="176"/>
      <c r="C21" s="177"/>
      <c r="D21" s="177"/>
      <c r="E21" s="177"/>
      <c r="F21" s="81"/>
      <c r="G21" s="89"/>
      <c r="H21" s="178"/>
      <c r="I21" s="178"/>
      <c r="J21" s="179">
        <f>J23+J25</f>
        <v>4652599.79</v>
      </c>
      <c r="K21" s="179"/>
      <c r="L21" s="33">
        <f>L23+L25</f>
        <v>0</v>
      </c>
      <c r="M21" s="33">
        <f>M23</f>
        <v>1150429.1100000001</v>
      </c>
      <c r="N21" s="34">
        <f t="shared" si="1"/>
        <v>0</v>
      </c>
      <c r="O21" s="34"/>
    </row>
    <row r="22" spans="1:15" s="4" customFormat="1" ht="125.25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1150429.1100000001</v>
      </c>
      <c r="K22" s="196"/>
      <c r="L22" s="35">
        <f>L23</f>
        <v>0</v>
      </c>
      <c r="M22" s="35">
        <f>M23</f>
        <v>1150429.1100000001</v>
      </c>
      <c r="N22" s="36">
        <f t="shared" si="1"/>
        <v>0</v>
      </c>
      <c r="O22" s="36"/>
    </row>
    <row r="23" spans="1:15" s="4" customFormat="1" ht="15.6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1150429.1100000001</v>
      </c>
      <c r="K23" s="173"/>
      <c r="L23" s="16">
        <v>0</v>
      </c>
      <c r="M23" s="16">
        <f>J23-L23</f>
        <v>1150429.1100000001</v>
      </c>
      <c r="N23" s="17">
        <f t="shared" si="1"/>
        <v>0</v>
      </c>
      <c r="O23" s="38" t="s">
        <v>51</v>
      </c>
    </row>
    <row r="24" spans="1:15" s="4" customFormat="1" ht="26.25" customHeight="1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88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4" customFormat="1" ht="32.25" customHeight="1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88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4" customFormat="1" ht="135.75" customHeight="1">
      <c r="A26" s="176" t="s">
        <v>55</v>
      </c>
      <c r="B26" s="176"/>
      <c r="C26" s="177"/>
      <c r="D26" s="177"/>
      <c r="E26" s="177"/>
      <c r="F26" s="89"/>
      <c r="G26" s="89"/>
      <c r="H26" s="178"/>
      <c r="I26" s="178"/>
      <c r="J26" s="179">
        <f>J28</f>
        <v>300000</v>
      </c>
      <c r="K26" s="179"/>
      <c r="L26" s="33">
        <f>L28</f>
        <v>0</v>
      </c>
      <c r="M26" s="33">
        <f t="shared" ref="M26:M42" si="2">J26-L26</f>
        <v>300000</v>
      </c>
      <c r="N26" s="34">
        <f t="shared" si="1"/>
        <v>0</v>
      </c>
      <c r="O26" s="34"/>
    </row>
    <row r="27" spans="1:15" s="4" customFormat="1" ht="69" customHeight="1">
      <c r="A27" s="180" t="s">
        <v>56</v>
      </c>
      <c r="B27" s="180"/>
      <c r="C27" s="181" t="s">
        <v>24</v>
      </c>
      <c r="D27" s="181"/>
      <c r="E27" s="181"/>
      <c r="F27" s="88" t="s">
        <v>57</v>
      </c>
      <c r="G27" s="88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0</v>
      </c>
      <c r="M27" s="40">
        <f t="shared" si="2"/>
        <v>300000</v>
      </c>
      <c r="N27" s="41">
        <f t="shared" si="1"/>
        <v>0</v>
      </c>
      <c r="O27" s="41"/>
    </row>
    <row r="28" spans="1:15" s="4" customFormat="1" ht="15.6">
      <c r="A28" s="180" t="s">
        <v>30</v>
      </c>
      <c r="B28" s="180"/>
      <c r="C28" s="181" t="s">
        <v>24</v>
      </c>
      <c r="D28" s="181"/>
      <c r="E28" s="181"/>
      <c r="F28" s="88" t="s">
        <v>57</v>
      </c>
      <c r="G28" s="88" t="s">
        <v>58</v>
      </c>
      <c r="H28" s="182">
        <v>240</v>
      </c>
      <c r="I28" s="182"/>
      <c r="J28" s="173">
        <v>300000</v>
      </c>
      <c r="K28" s="173"/>
      <c r="L28" s="16">
        <v>0</v>
      </c>
      <c r="M28" s="18">
        <f t="shared" si="2"/>
        <v>300000</v>
      </c>
      <c r="N28" s="19">
        <f t="shared" si="1"/>
        <v>0</v>
      </c>
      <c r="O28" s="38" t="s">
        <v>29</v>
      </c>
    </row>
    <row r="29" spans="1:15" s="4" customFormat="1" ht="113.25" customHeight="1">
      <c r="A29" s="176" t="s">
        <v>59</v>
      </c>
      <c r="B29" s="176"/>
      <c r="C29" s="177"/>
      <c r="D29" s="177"/>
      <c r="E29" s="177"/>
      <c r="F29" s="89"/>
      <c r="G29" s="89"/>
      <c r="H29" s="178"/>
      <c r="I29" s="178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5" s="4" customFormat="1" ht="59.25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5" s="4" customFormat="1" ht="15.6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5" s="4" customFormat="1" ht="111" customHeight="1">
      <c r="A32" s="176" t="s">
        <v>63</v>
      </c>
      <c r="B32" s="176"/>
      <c r="C32" s="177"/>
      <c r="D32" s="177"/>
      <c r="E32" s="177"/>
      <c r="F32" s="89"/>
      <c r="G32" s="89"/>
      <c r="H32" s="178" t="s">
        <v>1</v>
      </c>
      <c r="I32" s="178"/>
      <c r="J32" s="179">
        <f>J34+J36+J37+J39</f>
        <v>52951036</v>
      </c>
      <c r="K32" s="179"/>
      <c r="L32" s="33">
        <f>L34+L36+L37+L39</f>
        <v>425371.35</v>
      </c>
      <c r="M32" s="33">
        <f t="shared" si="2"/>
        <v>52525664.649999999</v>
      </c>
      <c r="N32" s="34">
        <f t="shared" si="1"/>
        <v>8.0332960813080216E-3</v>
      </c>
      <c r="O32" s="34"/>
    </row>
    <row r="33" spans="1:15" s="4" customFormat="1" ht="58.5" customHeight="1">
      <c r="A33" s="180" t="s">
        <v>64</v>
      </c>
      <c r="B33" s="180"/>
      <c r="C33" s="181" t="s">
        <v>24</v>
      </c>
      <c r="D33" s="181"/>
      <c r="E33" s="181"/>
      <c r="F33" s="88" t="s">
        <v>43</v>
      </c>
      <c r="G33" s="88" t="s">
        <v>65</v>
      </c>
      <c r="H33" s="182" t="s">
        <v>1</v>
      </c>
      <c r="I33" s="182"/>
      <c r="J33" s="196">
        <f>J34</f>
        <v>1981558</v>
      </c>
      <c r="K33" s="196"/>
      <c r="L33" s="35">
        <f>L34</f>
        <v>425371.35</v>
      </c>
      <c r="M33" s="40">
        <f t="shared" si="2"/>
        <v>1556186.65</v>
      </c>
      <c r="N33" s="41">
        <f t="shared" si="1"/>
        <v>0.2146651019046629</v>
      </c>
      <c r="O33" s="41"/>
    </row>
    <row r="34" spans="1:15" s="4" customFormat="1" ht="15.6">
      <c r="A34" s="180" t="s">
        <v>30</v>
      </c>
      <c r="B34" s="180"/>
      <c r="C34" s="181" t="s">
        <v>24</v>
      </c>
      <c r="D34" s="181"/>
      <c r="E34" s="181"/>
      <c r="F34" s="88" t="s">
        <v>43</v>
      </c>
      <c r="G34" s="88" t="s">
        <v>65</v>
      </c>
      <c r="H34" s="182">
        <v>240</v>
      </c>
      <c r="I34" s="182"/>
      <c r="J34" s="173">
        <v>1981558</v>
      </c>
      <c r="K34" s="173"/>
      <c r="L34" s="16">
        <v>425371.35</v>
      </c>
      <c r="M34" s="18">
        <f t="shared" si="2"/>
        <v>1556186.65</v>
      </c>
      <c r="N34" s="19">
        <f t="shared" si="1"/>
        <v>0.2146651019046629</v>
      </c>
      <c r="O34" s="38" t="s">
        <v>29</v>
      </c>
    </row>
    <row r="35" spans="1:15" s="4" customFormat="1" ht="19.5" customHeight="1">
      <c r="A35" s="180" t="s">
        <v>66</v>
      </c>
      <c r="B35" s="180"/>
      <c r="C35" s="181" t="s">
        <v>24</v>
      </c>
      <c r="D35" s="181"/>
      <c r="E35" s="181"/>
      <c r="F35" s="88" t="s">
        <v>43</v>
      </c>
      <c r="G35" s="88" t="s">
        <v>67</v>
      </c>
      <c r="H35" s="182" t="s">
        <v>1</v>
      </c>
      <c r="I35" s="182"/>
      <c r="J35" s="196">
        <f>J36+J37</f>
        <v>49669478</v>
      </c>
      <c r="K35" s="196"/>
      <c r="L35" s="35">
        <f>L36+L37</f>
        <v>0</v>
      </c>
      <c r="M35" s="40">
        <f>M36</f>
        <v>44702530</v>
      </c>
      <c r="N35" s="41">
        <f>L35/J35</f>
        <v>0</v>
      </c>
      <c r="O35" s="41"/>
    </row>
    <row r="36" spans="1:15" s="4" customFormat="1" ht="27" customHeight="1">
      <c r="A36" s="180" t="s">
        <v>30</v>
      </c>
      <c r="B36" s="180"/>
      <c r="C36" s="181" t="s">
        <v>24</v>
      </c>
      <c r="D36" s="181"/>
      <c r="E36" s="181"/>
      <c r="F36" s="88" t="s">
        <v>43</v>
      </c>
      <c r="G36" s="88" t="s">
        <v>67</v>
      </c>
      <c r="H36" s="182">
        <v>240</v>
      </c>
      <c r="I36" s="182"/>
      <c r="J36" s="173">
        <v>44702530</v>
      </c>
      <c r="K36" s="173"/>
      <c r="L36" s="16">
        <v>0</v>
      </c>
      <c r="M36" s="18">
        <f>J36-L36</f>
        <v>44702530</v>
      </c>
      <c r="N36" s="19">
        <f>L36/J36</f>
        <v>0</v>
      </c>
      <c r="O36" s="39" t="s">
        <v>54</v>
      </c>
    </row>
    <row r="37" spans="1:15" s="4" customFormat="1" ht="30.75" customHeight="1">
      <c r="A37" s="180" t="s">
        <v>30</v>
      </c>
      <c r="B37" s="180"/>
      <c r="C37" s="181" t="s">
        <v>24</v>
      </c>
      <c r="D37" s="181"/>
      <c r="E37" s="181"/>
      <c r="F37" s="88" t="s">
        <v>43</v>
      </c>
      <c r="G37" s="88" t="s">
        <v>67</v>
      </c>
      <c r="H37" s="182">
        <v>240</v>
      </c>
      <c r="I37" s="182"/>
      <c r="J37" s="173">
        <v>4966948</v>
      </c>
      <c r="K37" s="173"/>
      <c r="L37" s="16">
        <v>0</v>
      </c>
      <c r="M37" s="18">
        <f>J37-L37</f>
        <v>4966948</v>
      </c>
      <c r="N37" s="19">
        <f>L37/J37</f>
        <v>0</v>
      </c>
      <c r="O37" s="38" t="s">
        <v>29</v>
      </c>
    </row>
    <row r="38" spans="1:15" s="4" customFormat="1" ht="30" customHeight="1">
      <c r="A38" s="183" t="s">
        <v>77</v>
      </c>
      <c r="B38" s="184"/>
      <c r="C38" s="181" t="s">
        <v>24</v>
      </c>
      <c r="D38" s="181"/>
      <c r="E38" s="181"/>
      <c r="F38" s="88" t="s">
        <v>43</v>
      </c>
      <c r="G38" s="77" t="s">
        <v>92</v>
      </c>
      <c r="H38" s="102"/>
      <c r="I38" s="103"/>
      <c r="J38" s="194">
        <f>J39</f>
        <v>1300000</v>
      </c>
      <c r="K38" s="195"/>
      <c r="L38" s="97">
        <f>L39</f>
        <v>0</v>
      </c>
      <c r="M38" s="97">
        <f>J38-L38</f>
        <v>1300000</v>
      </c>
      <c r="N38" s="98">
        <f>L38/J38</f>
        <v>0</v>
      </c>
      <c r="O38" s="38"/>
    </row>
    <row r="39" spans="1:15" s="4" customFormat="1" ht="26.25" customHeight="1">
      <c r="A39" s="183" t="s">
        <v>30</v>
      </c>
      <c r="B39" s="184"/>
      <c r="C39" s="181" t="s">
        <v>24</v>
      </c>
      <c r="D39" s="181"/>
      <c r="E39" s="181"/>
      <c r="F39" s="88" t="s">
        <v>43</v>
      </c>
      <c r="G39" s="77" t="s">
        <v>92</v>
      </c>
      <c r="H39" s="190">
        <v>240</v>
      </c>
      <c r="I39" s="191"/>
      <c r="J39" s="192">
        <v>1300000</v>
      </c>
      <c r="K39" s="193"/>
      <c r="L39" s="16">
        <v>0</v>
      </c>
      <c r="M39" s="18">
        <f>J39-L39</f>
        <v>1300000</v>
      </c>
      <c r="N39" s="99">
        <f>L39/J39</f>
        <v>0</v>
      </c>
      <c r="O39" s="39" t="s">
        <v>54</v>
      </c>
    </row>
    <row r="40" spans="1:15" s="4" customFormat="1" ht="110.25" customHeight="1">
      <c r="A40" s="176" t="s">
        <v>68</v>
      </c>
      <c r="B40" s="176"/>
      <c r="C40" s="177"/>
      <c r="D40" s="177"/>
      <c r="E40" s="177"/>
      <c r="F40" s="89"/>
      <c r="G40" s="89"/>
      <c r="H40" s="178" t="s">
        <v>1</v>
      </c>
      <c r="I40" s="178"/>
      <c r="J40" s="179">
        <f>J41</f>
        <v>270000</v>
      </c>
      <c r="K40" s="179"/>
      <c r="L40" s="33">
        <f>L41</f>
        <v>131062.22</v>
      </c>
      <c r="M40" s="33">
        <f t="shared" si="2"/>
        <v>138937.78</v>
      </c>
      <c r="N40" s="34">
        <f t="shared" si="1"/>
        <v>0.48541562962962964</v>
      </c>
      <c r="O40" s="34"/>
    </row>
    <row r="41" spans="1:15" s="4" customFormat="1" ht="31.5" customHeight="1">
      <c r="A41" s="180" t="s">
        <v>30</v>
      </c>
      <c r="B41" s="180"/>
      <c r="C41" s="181" t="s">
        <v>24</v>
      </c>
      <c r="D41" s="181"/>
      <c r="E41" s="181"/>
      <c r="F41" s="88" t="s">
        <v>69</v>
      </c>
      <c r="G41" s="88" t="s">
        <v>70</v>
      </c>
      <c r="H41" s="182">
        <v>240</v>
      </c>
      <c r="I41" s="182"/>
      <c r="J41" s="173">
        <v>270000</v>
      </c>
      <c r="K41" s="173"/>
      <c r="L41" s="16">
        <v>131062.22</v>
      </c>
      <c r="M41" s="18">
        <f t="shared" si="2"/>
        <v>138937.78</v>
      </c>
      <c r="N41" s="19">
        <f>L41/J41</f>
        <v>0.48541562962962964</v>
      </c>
      <c r="O41" s="38" t="s">
        <v>29</v>
      </c>
    </row>
    <row r="42" spans="1:15" s="4" customFormat="1" ht="15.6">
      <c r="A42" s="172" t="s">
        <v>71</v>
      </c>
      <c r="B42" s="172"/>
      <c r="C42" s="172"/>
      <c r="D42" s="172"/>
      <c r="E42" s="172"/>
      <c r="F42" s="172"/>
      <c r="G42" s="172"/>
      <c r="H42" s="172"/>
      <c r="I42" s="172"/>
      <c r="J42" s="173">
        <f>J6+J19+J21+J26+J29+J32+J40</f>
        <v>68867529.789999992</v>
      </c>
      <c r="K42" s="173"/>
      <c r="L42" s="16">
        <f>L8+L9+L11+L12+L13+L14+L16+L17+L18+L20+L23+L25+L28+L31+L34+L36+L37+L41</f>
        <v>4127577.1300000004</v>
      </c>
      <c r="M42" s="16">
        <f t="shared" si="2"/>
        <v>64739952.659999989</v>
      </c>
      <c r="N42" s="17">
        <f>L42/J42</f>
        <v>5.9935025150261029E-2</v>
      </c>
      <c r="O42" s="37"/>
    </row>
    <row r="43" spans="1:15" s="4" customFormat="1" ht="15">
      <c r="A43" s="95"/>
      <c r="B43" s="104"/>
      <c r="C43" s="95"/>
      <c r="D43" s="95"/>
      <c r="E43" s="95"/>
      <c r="F43" s="95"/>
      <c r="G43" s="95"/>
      <c r="H43" s="95"/>
      <c r="I43" s="95"/>
      <c r="J43" s="87"/>
      <c r="K43" s="87"/>
    </row>
    <row r="44" spans="1:15" s="4" customFormat="1" ht="15.6">
      <c r="A44" s="95"/>
      <c r="B44" s="174" t="s">
        <v>72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15" s="4" customFormat="1" ht="15">
      <c r="A45" s="95"/>
      <c r="B45" s="95"/>
      <c r="C45" s="95"/>
      <c r="D45" s="95"/>
      <c r="E45" s="95"/>
      <c r="F45" s="95"/>
      <c r="G45" s="95"/>
      <c r="H45" s="95"/>
      <c r="I45" s="95"/>
      <c r="J45" s="175"/>
      <c r="K45" s="175"/>
    </row>
    <row r="46" spans="1:15" s="4" customFormat="1" ht="15.6">
      <c r="A46" s="174" t="s">
        <v>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46"/>
      <c r="M46" s="46"/>
      <c r="N46" s="107"/>
    </row>
    <row r="47" spans="1:15" s="4" customFormat="1" ht="15.6">
      <c r="A47" s="174" t="s">
        <v>74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49"/>
      <c r="M47" s="46"/>
      <c r="N47" s="107"/>
    </row>
    <row r="48" spans="1:15" s="4" customFormat="1" ht="13.8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49" spans="1:17" s="4" customFormat="1">
      <c r="A49" s="165"/>
      <c r="B49" s="165"/>
      <c r="C49" s="166"/>
      <c r="D49" s="166"/>
      <c r="E49" s="166"/>
      <c r="F49" s="166"/>
      <c r="G49" s="166"/>
      <c r="H49" s="166"/>
      <c r="I49" s="166"/>
      <c r="J49" s="167"/>
      <c r="K49" s="167"/>
      <c r="L49" s="167"/>
      <c r="M49" s="167"/>
      <c r="N49" s="167"/>
      <c r="O49" s="167"/>
      <c r="P49" s="167"/>
      <c r="Q49" s="109"/>
    </row>
    <row r="50" spans="1:17" s="4" customFormat="1">
      <c r="A50" s="168" t="s">
        <v>1</v>
      </c>
      <c r="B50" s="168"/>
      <c r="C50" s="109"/>
      <c r="D50" s="169"/>
      <c r="E50" s="169"/>
      <c r="F50" s="169"/>
      <c r="G50" s="169"/>
      <c r="H50" s="169"/>
      <c r="I50" s="109"/>
      <c r="J50" s="170"/>
      <c r="K50" s="170"/>
      <c r="L50" s="170"/>
      <c r="M50" s="170"/>
      <c r="N50" s="170"/>
      <c r="O50" s="170"/>
      <c r="P50" s="171"/>
      <c r="Q50" s="171"/>
    </row>
    <row r="51" spans="1:17" s="4" customForma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</sheetData>
  <mergeCells count="169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50:B50"/>
    <mergeCell ref="D50:H50"/>
    <mergeCell ref="J50:O50"/>
    <mergeCell ref="P50:Q50"/>
    <mergeCell ref="A51:K51"/>
    <mergeCell ref="B44:L44"/>
    <mergeCell ref="J45:K45"/>
    <mergeCell ref="A46:K46"/>
    <mergeCell ref="A47:K47"/>
    <mergeCell ref="A48:K48"/>
    <mergeCell ref="A49:B49"/>
    <mergeCell ref="C49:I49"/>
    <mergeCell ref="J49:P49"/>
  </mergeCells>
  <pageMargins left="0.7" right="0.7" top="0.75" bottom="0.75" header="0.3" footer="0.3"/>
  <pageSetup paperSize="9"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topLeftCell="F31" workbookViewId="0">
      <selection activeCell="G38" sqref="G38:G39"/>
    </sheetView>
  </sheetViews>
  <sheetFormatPr defaultColWidth="12.33203125" defaultRowHeight="13.2"/>
  <cols>
    <col min="1" max="1" width="12.33203125" style="4"/>
    <col min="2" max="2" width="48" style="4" customWidth="1"/>
    <col min="3" max="3" width="9.5546875" style="4" customWidth="1"/>
    <col min="4" max="4" width="2.6640625" style="4" customWidth="1"/>
    <col min="5" max="5" width="12.33203125" style="4" hidden="1" customWidth="1"/>
    <col min="6" max="6" width="9.33203125" style="4" customWidth="1"/>
    <col min="7" max="7" width="12.33203125" style="4"/>
    <col min="8" max="8" width="8" style="4" customWidth="1"/>
    <col min="9" max="9" width="12.33203125" style="4" hidden="1" customWidth="1"/>
    <col min="10" max="10" width="12.33203125" style="4"/>
    <col min="11" max="11" width="7.33203125" style="4" customWidth="1"/>
    <col min="12" max="12" width="16.5546875" style="106" customWidth="1"/>
    <col min="13" max="13" width="19.6640625" style="106" customWidth="1"/>
    <col min="14" max="14" width="12.33203125" style="106"/>
    <col min="15" max="15" width="15.109375" style="106" customWidth="1"/>
    <col min="16" max="16384" width="12.33203125" style="106"/>
  </cols>
  <sheetData>
    <row r="1" spans="1:22" ht="48.75" customHeight="1">
      <c r="A1" s="223" t="s">
        <v>76</v>
      </c>
      <c r="B1" s="223"/>
      <c r="C1" s="223"/>
      <c r="D1" s="223"/>
      <c r="E1" s="223"/>
      <c r="F1" s="223"/>
      <c r="G1" s="223"/>
      <c r="H1" s="223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4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2" s="4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4" customFormat="1" ht="21" thickBot="1">
      <c r="A4" s="227"/>
      <c r="B4" s="228"/>
      <c r="C4" s="231" t="s">
        <v>10</v>
      </c>
      <c r="D4" s="231"/>
      <c r="E4" s="231"/>
      <c r="F4" s="67" t="s">
        <v>11</v>
      </c>
      <c r="G4" s="67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4" customFormat="1" ht="13.8" thickBot="1">
      <c r="A5" s="215" t="s">
        <v>17</v>
      </c>
      <c r="B5" s="216"/>
      <c r="C5" s="216" t="s">
        <v>18</v>
      </c>
      <c r="D5" s="216"/>
      <c r="E5" s="216"/>
      <c r="F5" s="68" t="s">
        <v>19</v>
      </c>
      <c r="G5" s="68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10</v>
      </c>
    </row>
    <row r="6" spans="1:22" s="4" customFormat="1" ht="108" customHeight="1">
      <c r="A6" s="220" t="s">
        <v>22</v>
      </c>
      <c r="B6" s="220"/>
      <c r="C6" s="221"/>
      <c r="D6" s="221"/>
      <c r="E6" s="221"/>
      <c r="F6" s="85"/>
      <c r="G6" s="85"/>
      <c r="H6" s="221"/>
      <c r="I6" s="221"/>
      <c r="J6" s="222">
        <f>J7+J10+J15</f>
        <v>10517894</v>
      </c>
      <c r="K6" s="222"/>
      <c r="L6" s="57">
        <f>L7+L10+L15</f>
        <v>2812876.75</v>
      </c>
      <c r="M6" s="57">
        <f t="shared" ref="M6:M18" si="0">J6-L6</f>
        <v>7705017.25</v>
      </c>
      <c r="N6" s="58">
        <f t="shared" ref="N6:N40" si="1">L6/J6</f>
        <v>0.26743725977843091</v>
      </c>
      <c r="O6" s="86"/>
    </row>
    <row r="7" spans="1:22" s="4" customFormat="1" ht="28.5" customHeight="1">
      <c r="A7" s="209" t="s">
        <v>23</v>
      </c>
      <c r="B7" s="209"/>
      <c r="C7" s="210" t="s">
        <v>24</v>
      </c>
      <c r="D7" s="210"/>
      <c r="E7" s="210"/>
      <c r="F7" s="82" t="s">
        <v>25</v>
      </c>
      <c r="G7" s="82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173175.92</v>
      </c>
      <c r="M7" s="70">
        <f t="shared" si="0"/>
        <v>615929.07999999996</v>
      </c>
      <c r="N7" s="13">
        <f t="shared" si="1"/>
        <v>0.21945865252406208</v>
      </c>
      <c r="O7" s="14"/>
    </row>
    <row r="8" spans="1:22" s="4" customFormat="1" ht="31.5" customHeight="1">
      <c r="A8" s="180" t="s">
        <v>27</v>
      </c>
      <c r="B8" s="180"/>
      <c r="C8" s="181" t="s">
        <v>24</v>
      </c>
      <c r="D8" s="181"/>
      <c r="E8" s="181"/>
      <c r="F8" s="69" t="s">
        <v>25</v>
      </c>
      <c r="G8" s="69" t="s">
        <v>28</v>
      </c>
      <c r="H8" s="182">
        <v>120</v>
      </c>
      <c r="I8" s="182"/>
      <c r="J8" s="173">
        <v>771105</v>
      </c>
      <c r="K8" s="173"/>
      <c r="L8" s="16">
        <v>173175.92</v>
      </c>
      <c r="M8" s="16">
        <f t="shared" si="0"/>
        <v>597929.07999999996</v>
      </c>
      <c r="N8" s="17">
        <f t="shared" si="1"/>
        <v>0.22458150316753234</v>
      </c>
      <c r="O8" s="38" t="s">
        <v>29</v>
      </c>
    </row>
    <row r="9" spans="1:22" s="4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69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4" customFormat="1" ht="29.25" customHeight="1">
      <c r="A10" s="214" t="s">
        <v>31</v>
      </c>
      <c r="B10" s="214"/>
      <c r="C10" s="210" t="s">
        <v>24</v>
      </c>
      <c r="D10" s="210"/>
      <c r="E10" s="210"/>
      <c r="F10" s="82" t="s">
        <v>32</v>
      </c>
      <c r="G10" s="82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889684</v>
      </c>
      <c r="M10" s="11">
        <f t="shared" si="0"/>
        <v>2058537</v>
      </c>
      <c r="N10" s="13">
        <f t="shared" si="1"/>
        <v>0.30176977913121167</v>
      </c>
      <c r="O10" s="13"/>
    </row>
    <row r="11" spans="1:22" s="4" customFormat="1" ht="25.5" customHeight="1">
      <c r="A11" s="213" t="s">
        <v>27</v>
      </c>
      <c r="B11" s="213"/>
      <c r="C11" s="181" t="s">
        <v>24</v>
      </c>
      <c r="D11" s="181"/>
      <c r="E11" s="181"/>
      <c r="F11" s="69" t="s">
        <v>32</v>
      </c>
      <c r="G11" s="69" t="s">
        <v>34</v>
      </c>
      <c r="H11" s="182">
        <v>120</v>
      </c>
      <c r="I11" s="182"/>
      <c r="J11" s="173">
        <v>1908593</v>
      </c>
      <c r="K11" s="173"/>
      <c r="L11" s="16">
        <v>510456.87</v>
      </c>
      <c r="M11" s="18">
        <f t="shared" si="0"/>
        <v>1398136.13</v>
      </c>
      <c r="N11" s="19">
        <f t="shared" si="1"/>
        <v>0.26745192400894269</v>
      </c>
      <c r="O11" s="38" t="s">
        <v>29</v>
      </c>
    </row>
    <row r="12" spans="1:22" s="4" customFormat="1" ht="26.25" customHeight="1">
      <c r="A12" s="213" t="s">
        <v>30</v>
      </c>
      <c r="B12" s="213"/>
      <c r="C12" s="181" t="s">
        <v>24</v>
      </c>
      <c r="D12" s="181"/>
      <c r="E12" s="181"/>
      <c r="F12" s="69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378264.13</v>
      </c>
      <c r="M12" s="18">
        <f t="shared" si="0"/>
        <v>628363.87</v>
      </c>
      <c r="N12" s="19">
        <f t="shared" si="1"/>
        <v>0.3757735032206535</v>
      </c>
      <c r="O12" s="38" t="s">
        <v>29</v>
      </c>
    </row>
    <row r="13" spans="1:22" s="4" customFormat="1" ht="14.25" customHeight="1">
      <c r="A13" s="213" t="s">
        <v>36</v>
      </c>
      <c r="B13" s="213"/>
      <c r="C13" s="181" t="s">
        <v>24</v>
      </c>
      <c r="D13" s="181"/>
      <c r="E13" s="181"/>
      <c r="F13" s="69" t="s">
        <v>32</v>
      </c>
      <c r="G13" s="69" t="s">
        <v>35</v>
      </c>
      <c r="H13" s="182">
        <v>850</v>
      </c>
      <c r="I13" s="182"/>
      <c r="J13" s="173">
        <v>13000</v>
      </c>
      <c r="K13" s="173"/>
      <c r="L13" s="16">
        <v>963</v>
      </c>
      <c r="M13" s="18">
        <f t="shared" si="0"/>
        <v>12037</v>
      </c>
      <c r="N13" s="19">
        <f t="shared" si="1"/>
        <v>7.4076923076923082E-2</v>
      </c>
      <c r="O13" s="38" t="s">
        <v>29</v>
      </c>
    </row>
    <row r="14" spans="1:22" s="4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69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4" customFormat="1" ht="69.75" customHeight="1">
      <c r="A15" s="209" t="s">
        <v>38</v>
      </c>
      <c r="B15" s="209"/>
      <c r="C15" s="210" t="s">
        <v>24</v>
      </c>
      <c r="D15" s="210"/>
      <c r="E15" s="210"/>
      <c r="F15" s="82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1750016.83</v>
      </c>
      <c r="M15" s="11">
        <f t="shared" si="0"/>
        <v>5030551.17</v>
      </c>
      <c r="N15" s="13">
        <f t="shared" si="1"/>
        <v>0.2580929547495136</v>
      </c>
      <c r="O15" s="13"/>
    </row>
    <row r="16" spans="1:22" s="4" customFormat="1" ht="20.25" customHeight="1">
      <c r="A16" s="206" t="s">
        <v>41</v>
      </c>
      <c r="B16" s="207"/>
      <c r="C16" s="208" t="s">
        <v>24</v>
      </c>
      <c r="D16" s="188"/>
      <c r="E16" s="189"/>
      <c r="F16" s="69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1252621.3700000001</v>
      </c>
      <c r="M16" s="18">
        <f>J16-L16</f>
        <v>3946712.63</v>
      </c>
      <c r="N16" s="19">
        <f>L16/J16</f>
        <v>0.24091958123867405</v>
      </c>
      <c r="O16" s="38" t="s">
        <v>29</v>
      </c>
    </row>
    <row r="17" spans="1:15" s="4" customFormat="1" ht="29.25" customHeight="1">
      <c r="A17" s="200" t="s">
        <v>30</v>
      </c>
      <c r="B17" s="200"/>
      <c r="C17" s="201" t="s">
        <v>24</v>
      </c>
      <c r="D17" s="202"/>
      <c r="E17" s="203"/>
      <c r="F17" s="83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233638.46</v>
      </c>
      <c r="M17" s="18">
        <f t="shared" si="0"/>
        <v>302875.54000000004</v>
      </c>
      <c r="N17" s="19">
        <f t="shared" si="1"/>
        <v>0.43547504818140809</v>
      </c>
      <c r="O17" s="38" t="s">
        <v>29</v>
      </c>
    </row>
    <row r="18" spans="1:15" s="4" customFormat="1" ht="15.6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263757</v>
      </c>
      <c r="M18" s="18">
        <f t="shared" si="0"/>
        <v>780963</v>
      </c>
      <c r="N18" s="19">
        <f t="shared" si="1"/>
        <v>0.25246668963932922</v>
      </c>
      <c r="O18" s="38" t="s">
        <v>29</v>
      </c>
    </row>
    <row r="19" spans="1:15" s="4" customFormat="1" ht="144.7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4" customFormat="1" ht="30" customHeight="1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4" customFormat="1" ht="95.25" customHeight="1">
      <c r="A21" s="176" t="s">
        <v>47</v>
      </c>
      <c r="B21" s="176"/>
      <c r="C21" s="177"/>
      <c r="D21" s="177"/>
      <c r="E21" s="177"/>
      <c r="F21" s="81"/>
      <c r="G21" s="84"/>
      <c r="H21" s="178"/>
      <c r="I21" s="178"/>
      <c r="J21" s="179">
        <f>J23+J25</f>
        <v>4652599.79</v>
      </c>
      <c r="K21" s="179"/>
      <c r="L21" s="33">
        <f>L23+L25</f>
        <v>0</v>
      </c>
      <c r="M21" s="33">
        <f>M23</f>
        <v>1150429.1100000001</v>
      </c>
      <c r="N21" s="34">
        <f t="shared" si="1"/>
        <v>0</v>
      </c>
      <c r="O21" s="34"/>
    </row>
    <row r="22" spans="1:15" s="4" customFormat="1" ht="114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1150429.1100000001</v>
      </c>
      <c r="K22" s="196"/>
      <c r="L22" s="35">
        <f>L23</f>
        <v>0</v>
      </c>
      <c r="M22" s="35">
        <f>M23</f>
        <v>1150429.1100000001</v>
      </c>
      <c r="N22" s="36">
        <f t="shared" si="1"/>
        <v>0</v>
      </c>
      <c r="O22" s="36"/>
    </row>
    <row r="23" spans="1:15" s="4" customFormat="1" ht="24" customHeight="1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1150429.1100000001</v>
      </c>
      <c r="K23" s="173"/>
      <c r="L23" s="16">
        <v>0</v>
      </c>
      <c r="M23" s="16">
        <f>J23-L23</f>
        <v>1150429.1100000001</v>
      </c>
      <c r="N23" s="17">
        <f t="shared" si="1"/>
        <v>0</v>
      </c>
      <c r="O23" s="38" t="s">
        <v>51</v>
      </c>
    </row>
    <row r="24" spans="1:15" s="4" customFormat="1" ht="32.25" customHeight="1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69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4" customFormat="1" ht="26.25" customHeight="1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69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4" customFormat="1" ht="139.5" customHeight="1">
      <c r="A26" s="176" t="s">
        <v>55</v>
      </c>
      <c r="B26" s="176"/>
      <c r="C26" s="177"/>
      <c r="D26" s="177"/>
      <c r="E26" s="177"/>
      <c r="F26" s="84"/>
      <c r="G26" s="84"/>
      <c r="H26" s="178"/>
      <c r="I26" s="178"/>
      <c r="J26" s="179">
        <f>J28</f>
        <v>300000</v>
      </c>
      <c r="K26" s="179"/>
      <c r="L26" s="33">
        <f>L28</f>
        <v>0</v>
      </c>
      <c r="M26" s="33">
        <f t="shared" ref="M26:M42" si="2">J26-L26</f>
        <v>300000</v>
      </c>
      <c r="N26" s="34">
        <f t="shared" si="1"/>
        <v>0</v>
      </c>
      <c r="O26" s="34"/>
    </row>
    <row r="27" spans="1:15" s="4" customFormat="1" ht="63" customHeight="1">
      <c r="A27" s="180" t="s">
        <v>56</v>
      </c>
      <c r="B27" s="180"/>
      <c r="C27" s="181" t="s">
        <v>24</v>
      </c>
      <c r="D27" s="181"/>
      <c r="E27" s="181"/>
      <c r="F27" s="69" t="s">
        <v>57</v>
      </c>
      <c r="G27" s="69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0</v>
      </c>
      <c r="M27" s="40">
        <f t="shared" si="2"/>
        <v>300000</v>
      </c>
      <c r="N27" s="41">
        <f t="shared" si="1"/>
        <v>0</v>
      </c>
      <c r="O27" s="41"/>
    </row>
    <row r="28" spans="1:15" s="4" customFormat="1" ht="26.25" customHeight="1">
      <c r="A28" s="180" t="s">
        <v>30</v>
      </c>
      <c r="B28" s="180"/>
      <c r="C28" s="181" t="s">
        <v>24</v>
      </c>
      <c r="D28" s="181"/>
      <c r="E28" s="181"/>
      <c r="F28" s="69" t="s">
        <v>57</v>
      </c>
      <c r="G28" s="69" t="s">
        <v>58</v>
      </c>
      <c r="H28" s="182">
        <v>240</v>
      </c>
      <c r="I28" s="182"/>
      <c r="J28" s="173">
        <v>300000</v>
      </c>
      <c r="K28" s="173"/>
      <c r="L28" s="16">
        <v>0</v>
      </c>
      <c r="M28" s="18">
        <f t="shared" si="2"/>
        <v>300000</v>
      </c>
      <c r="N28" s="19">
        <f t="shared" si="1"/>
        <v>0</v>
      </c>
      <c r="O28" s="38" t="s">
        <v>29</v>
      </c>
    </row>
    <row r="29" spans="1:15" s="4" customFormat="1" ht="110.25" customHeight="1">
      <c r="A29" s="176" t="s">
        <v>59</v>
      </c>
      <c r="B29" s="176"/>
      <c r="C29" s="177"/>
      <c r="D29" s="177"/>
      <c r="E29" s="177"/>
      <c r="F29" s="84"/>
      <c r="G29" s="84"/>
      <c r="H29" s="178"/>
      <c r="I29" s="178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5" s="4" customFormat="1" ht="59.25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5" s="4" customFormat="1" ht="28.5" customHeight="1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5" s="4" customFormat="1" ht="117" customHeight="1">
      <c r="A32" s="176" t="s">
        <v>63</v>
      </c>
      <c r="B32" s="176"/>
      <c r="C32" s="177"/>
      <c r="D32" s="177"/>
      <c r="E32" s="177"/>
      <c r="F32" s="84"/>
      <c r="G32" s="84"/>
      <c r="H32" s="178" t="s">
        <v>1</v>
      </c>
      <c r="I32" s="178"/>
      <c r="J32" s="179">
        <f>J34+J36+J37+J39</f>
        <v>53451036</v>
      </c>
      <c r="K32" s="179"/>
      <c r="L32" s="33">
        <f>L34+L36+L37+L39</f>
        <v>287910.08</v>
      </c>
      <c r="M32" s="33">
        <f t="shared" si="2"/>
        <v>53163125.920000002</v>
      </c>
      <c r="N32" s="34">
        <f t="shared" si="1"/>
        <v>5.3864265605628302E-3</v>
      </c>
      <c r="O32" s="34"/>
    </row>
    <row r="33" spans="1:15" s="4" customFormat="1" ht="62.25" customHeight="1">
      <c r="A33" s="180" t="s">
        <v>64</v>
      </c>
      <c r="B33" s="180"/>
      <c r="C33" s="181" t="s">
        <v>24</v>
      </c>
      <c r="D33" s="181"/>
      <c r="E33" s="181"/>
      <c r="F33" s="69" t="s">
        <v>43</v>
      </c>
      <c r="G33" s="69" t="s">
        <v>65</v>
      </c>
      <c r="H33" s="182" t="s">
        <v>1</v>
      </c>
      <c r="I33" s="182"/>
      <c r="J33" s="196">
        <f>J34</f>
        <v>1981558</v>
      </c>
      <c r="K33" s="196"/>
      <c r="L33" s="35">
        <f>L34</f>
        <v>287910.08</v>
      </c>
      <c r="M33" s="40">
        <f t="shared" si="2"/>
        <v>1693647.92</v>
      </c>
      <c r="N33" s="41">
        <f t="shared" si="1"/>
        <v>0.1452948033819853</v>
      </c>
      <c r="O33" s="41"/>
    </row>
    <row r="34" spans="1:15" s="4" customFormat="1" ht="30" customHeight="1">
      <c r="A34" s="180" t="s">
        <v>30</v>
      </c>
      <c r="B34" s="180"/>
      <c r="C34" s="181" t="s">
        <v>24</v>
      </c>
      <c r="D34" s="181"/>
      <c r="E34" s="181"/>
      <c r="F34" s="69" t="s">
        <v>43</v>
      </c>
      <c r="G34" s="69" t="s">
        <v>65</v>
      </c>
      <c r="H34" s="182">
        <v>240</v>
      </c>
      <c r="I34" s="182"/>
      <c r="J34" s="173">
        <v>1981558</v>
      </c>
      <c r="K34" s="173"/>
      <c r="L34" s="16">
        <v>287910.08</v>
      </c>
      <c r="M34" s="18">
        <f t="shared" si="2"/>
        <v>1693647.92</v>
      </c>
      <c r="N34" s="19">
        <f t="shared" si="1"/>
        <v>0.1452948033819853</v>
      </c>
      <c r="O34" s="38" t="s">
        <v>29</v>
      </c>
    </row>
    <row r="35" spans="1:15" s="4" customFormat="1" ht="15.75" customHeight="1">
      <c r="A35" s="180" t="s">
        <v>66</v>
      </c>
      <c r="B35" s="180"/>
      <c r="C35" s="181" t="s">
        <v>24</v>
      </c>
      <c r="D35" s="181"/>
      <c r="E35" s="181"/>
      <c r="F35" s="69" t="s">
        <v>43</v>
      </c>
      <c r="G35" s="69" t="s">
        <v>67</v>
      </c>
      <c r="H35" s="182" t="s">
        <v>1</v>
      </c>
      <c r="I35" s="182"/>
      <c r="J35" s="196">
        <f>J36+J37</f>
        <v>49669478</v>
      </c>
      <c r="K35" s="196"/>
      <c r="L35" s="35">
        <f>L36+L37</f>
        <v>0</v>
      </c>
      <c r="M35" s="40">
        <f>M36</f>
        <v>44702530</v>
      </c>
      <c r="N35" s="41">
        <f>L35/J35</f>
        <v>0</v>
      </c>
      <c r="O35" s="41"/>
    </row>
    <row r="36" spans="1:15" s="4" customFormat="1" ht="28.5" customHeight="1">
      <c r="A36" s="180" t="s">
        <v>30</v>
      </c>
      <c r="B36" s="180"/>
      <c r="C36" s="181" t="s">
        <v>24</v>
      </c>
      <c r="D36" s="181"/>
      <c r="E36" s="181"/>
      <c r="F36" s="69" t="s">
        <v>43</v>
      </c>
      <c r="G36" s="69" t="s">
        <v>67</v>
      </c>
      <c r="H36" s="182">
        <v>240</v>
      </c>
      <c r="I36" s="182"/>
      <c r="J36" s="173">
        <v>44702530</v>
      </c>
      <c r="K36" s="173"/>
      <c r="L36" s="16">
        <v>0</v>
      </c>
      <c r="M36" s="18">
        <f>J36-L36</f>
        <v>44702530</v>
      </c>
      <c r="N36" s="19">
        <f>L36/J36</f>
        <v>0</v>
      </c>
      <c r="O36" s="39" t="s">
        <v>54</v>
      </c>
    </row>
    <row r="37" spans="1:15" s="4" customFormat="1" ht="30" customHeight="1">
      <c r="A37" s="180" t="s">
        <v>30</v>
      </c>
      <c r="B37" s="180"/>
      <c r="C37" s="181" t="s">
        <v>24</v>
      </c>
      <c r="D37" s="181"/>
      <c r="E37" s="181"/>
      <c r="F37" s="69" t="s">
        <v>43</v>
      </c>
      <c r="G37" s="69" t="s">
        <v>67</v>
      </c>
      <c r="H37" s="182">
        <v>240</v>
      </c>
      <c r="I37" s="182"/>
      <c r="J37" s="173">
        <v>4966948</v>
      </c>
      <c r="K37" s="173"/>
      <c r="L37" s="16">
        <v>0</v>
      </c>
      <c r="M37" s="18">
        <f>J37-L37</f>
        <v>4966948</v>
      </c>
      <c r="N37" s="19">
        <f>L37/J37</f>
        <v>0</v>
      </c>
      <c r="O37" s="38" t="s">
        <v>29</v>
      </c>
    </row>
    <row r="38" spans="1:15" s="4" customFormat="1" ht="36" customHeight="1">
      <c r="A38" s="183" t="s">
        <v>77</v>
      </c>
      <c r="B38" s="184"/>
      <c r="C38" s="181" t="s">
        <v>24</v>
      </c>
      <c r="D38" s="181"/>
      <c r="E38" s="181"/>
      <c r="F38" s="69" t="s">
        <v>43</v>
      </c>
      <c r="G38" s="77" t="s">
        <v>92</v>
      </c>
      <c r="H38" s="100"/>
      <c r="I38" s="101"/>
      <c r="J38" s="194">
        <f>J39</f>
        <v>1800000</v>
      </c>
      <c r="K38" s="195"/>
      <c r="L38" s="97">
        <f>L39</f>
        <v>0</v>
      </c>
      <c r="M38" s="97">
        <f>J38-L38</f>
        <v>1800000</v>
      </c>
      <c r="N38" s="98">
        <f>L38/J38</f>
        <v>0</v>
      </c>
      <c r="O38" s="38"/>
    </row>
    <row r="39" spans="1:15" s="4" customFormat="1" ht="30" customHeight="1">
      <c r="A39" s="183" t="s">
        <v>30</v>
      </c>
      <c r="B39" s="184"/>
      <c r="C39" s="181" t="s">
        <v>24</v>
      </c>
      <c r="D39" s="181"/>
      <c r="E39" s="181"/>
      <c r="F39" s="69" t="s">
        <v>43</v>
      </c>
      <c r="G39" s="77" t="s">
        <v>92</v>
      </c>
      <c r="H39" s="190">
        <v>240</v>
      </c>
      <c r="I39" s="191"/>
      <c r="J39" s="192">
        <v>1800000</v>
      </c>
      <c r="K39" s="193"/>
      <c r="L39" s="16">
        <v>0</v>
      </c>
      <c r="M39" s="18">
        <f>J39-L39</f>
        <v>1800000</v>
      </c>
      <c r="N39" s="99">
        <f>L39/J39</f>
        <v>0</v>
      </c>
      <c r="O39" s="39" t="s">
        <v>54</v>
      </c>
    </row>
    <row r="40" spans="1:15" s="4" customFormat="1" ht="112.5" customHeight="1">
      <c r="A40" s="176" t="s">
        <v>68</v>
      </c>
      <c r="B40" s="176"/>
      <c r="C40" s="177"/>
      <c r="D40" s="177"/>
      <c r="E40" s="177"/>
      <c r="F40" s="84"/>
      <c r="G40" s="84"/>
      <c r="H40" s="178" t="s">
        <v>1</v>
      </c>
      <c r="I40" s="178"/>
      <c r="J40" s="179">
        <f>J41</f>
        <v>270000</v>
      </c>
      <c r="K40" s="179"/>
      <c r="L40" s="33">
        <f>L41</f>
        <v>129737.86</v>
      </c>
      <c r="M40" s="33">
        <f t="shared" si="2"/>
        <v>140262.14000000001</v>
      </c>
      <c r="N40" s="34">
        <f t="shared" si="1"/>
        <v>0.4805105925925926</v>
      </c>
      <c r="O40" s="34"/>
    </row>
    <row r="41" spans="1:15" s="4" customFormat="1" ht="34.5" customHeight="1">
      <c r="A41" s="180" t="s">
        <v>30</v>
      </c>
      <c r="B41" s="180"/>
      <c r="C41" s="181" t="s">
        <v>24</v>
      </c>
      <c r="D41" s="181"/>
      <c r="E41" s="181"/>
      <c r="F41" s="69" t="s">
        <v>69</v>
      </c>
      <c r="G41" s="69" t="s">
        <v>70</v>
      </c>
      <c r="H41" s="182">
        <v>240</v>
      </c>
      <c r="I41" s="182"/>
      <c r="J41" s="173">
        <v>270000</v>
      </c>
      <c r="K41" s="173"/>
      <c r="L41" s="16">
        <v>129737.86</v>
      </c>
      <c r="M41" s="18">
        <f t="shared" si="2"/>
        <v>140262.14000000001</v>
      </c>
      <c r="N41" s="19">
        <f>L41/J41</f>
        <v>0.4805105925925926</v>
      </c>
      <c r="O41" s="38" t="s">
        <v>29</v>
      </c>
    </row>
    <row r="42" spans="1:15" s="4" customFormat="1" ht="15.6">
      <c r="A42" s="172" t="s">
        <v>71</v>
      </c>
      <c r="B42" s="172"/>
      <c r="C42" s="172"/>
      <c r="D42" s="172"/>
      <c r="E42" s="172"/>
      <c r="F42" s="172"/>
      <c r="G42" s="172"/>
      <c r="H42" s="172"/>
      <c r="I42" s="172"/>
      <c r="J42" s="173">
        <f>J6+J19+J21+J26+J29+J32+J40</f>
        <v>69367529.789999992</v>
      </c>
      <c r="K42" s="173"/>
      <c r="L42" s="16">
        <f>L8+L9+L11+L12+L13+L14+L16+L17+L18+L20+L23+L25+L28+L31+L34+L36+L37+L41</f>
        <v>3230524.69</v>
      </c>
      <c r="M42" s="16">
        <f t="shared" si="2"/>
        <v>66137005.099999994</v>
      </c>
      <c r="N42" s="17">
        <f>L42/J42</f>
        <v>4.6571136377206147E-2</v>
      </c>
      <c r="O42" s="37"/>
    </row>
    <row r="43" spans="1:15" s="4" customFormat="1" ht="15">
      <c r="A43" s="66"/>
      <c r="B43" s="104"/>
      <c r="C43" s="66"/>
      <c r="D43" s="66"/>
      <c r="E43" s="66"/>
      <c r="F43" s="66"/>
      <c r="G43" s="66"/>
      <c r="H43" s="66"/>
      <c r="I43" s="66"/>
      <c r="J43" s="71"/>
      <c r="K43" s="71"/>
    </row>
    <row r="44" spans="1:15" s="4" customFormat="1" ht="15.6">
      <c r="A44" s="66"/>
      <c r="B44" s="174" t="s">
        <v>72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15" s="4" customFormat="1" ht="15">
      <c r="A45" s="66"/>
      <c r="B45" s="66"/>
      <c r="C45" s="66"/>
      <c r="D45" s="66"/>
      <c r="E45" s="66"/>
      <c r="F45" s="66"/>
      <c r="G45" s="66"/>
      <c r="H45" s="66"/>
      <c r="I45" s="66"/>
      <c r="J45" s="175"/>
      <c r="K45" s="175"/>
    </row>
    <row r="46" spans="1:15" s="4" customFormat="1" ht="15.6">
      <c r="A46" s="174" t="s">
        <v>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46"/>
      <c r="M46" s="46"/>
      <c r="N46" s="107"/>
    </row>
    <row r="47" spans="1:15" s="4" customFormat="1" ht="15.6">
      <c r="A47" s="174" t="s">
        <v>74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49"/>
      <c r="M47" s="46"/>
      <c r="N47" s="107"/>
    </row>
    <row r="48" spans="1:15" s="4" customFormat="1" ht="13.8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49" spans="1:17" s="4" customFormat="1">
      <c r="A49" s="165"/>
      <c r="B49" s="165"/>
      <c r="C49" s="166"/>
      <c r="D49" s="166"/>
      <c r="E49" s="166"/>
      <c r="F49" s="166"/>
      <c r="G49" s="166"/>
      <c r="H49" s="166"/>
      <c r="I49" s="166"/>
      <c r="J49" s="167"/>
      <c r="K49" s="167"/>
      <c r="L49" s="167"/>
      <c r="M49" s="167"/>
      <c r="N49" s="167"/>
      <c r="O49" s="167"/>
      <c r="P49" s="167"/>
      <c r="Q49" s="108"/>
    </row>
    <row r="50" spans="1:17" s="4" customFormat="1">
      <c r="A50" s="168" t="s">
        <v>1</v>
      </c>
      <c r="B50" s="168"/>
      <c r="C50" s="108"/>
      <c r="D50" s="169"/>
      <c r="E50" s="169"/>
      <c r="F50" s="169"/>
      <c r="G50" s="169"/>
      <c r="H50" s="169"/>
      <c r="I50" s="108"/>
      <c r="J50" s="170"/>
      <c r="K50" s="170"/>
      <c r="L50" s="170"/>
      <c r="M50" s="170"/>
      <c r="N50" s="170"/>
      <c r="O50" s="170"/>
      <c r="P50" s="171"/>
      <c r="Q50" s="171"/>
    </row>
    <row r="51" spans="1:17" s="4" customForma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</sheetData>
  <mergeCells count="169">
    <mergeCell ref="A1:H1"/>
    <mergeCell ref="A2:K2"/>
    <mergeCell ref="A3:B4"/>
    <mergeCell ref="C3:I3"/>
    <mergeCell ref="J3:K4"/>
    <mergeCell ref="C4:E4"/>
    <mergeCell ref="H4:I4"/>
    <mergeCell ref="A38:B38"/>
    <mergeCell ref="A39:B39"/>
    <mergeCell ref="C38:E38"/>
    <mergeCell ref="C39:E39"/>
    <mergeCell ref="H39:I39"/>
    <mergeCell ref="J38:K38"/>
    <mergeCell ref="J39:K39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41:B41"/>
    <mergeCell ref="C41:E41"/>
    <mergeCell ref="H41:I41"/>
    <mergeCell ref="J41:K41"/>
    <mergeCell ref="A42:I42"/>
    <mergeCell ref="J42:K42"/>
    <mergeCell ref="A37:B37"/>
    <mergeCell ref="C37:E37"/>
    <mergeCell ref="H37:I37"/>
    <mergeCell ref="J37:K37"/>
    <mergeCell ref="A40:B40"/>
    <mergeCell ref="C40:E40"/>
    <mergeCell ref="H40:I40"/>
    <mergeCell ref="J40:K40"/>
    <mergeCell ref="A50:B50"/>
    <mergeCell ref="D50:H50"/>
    <mergeCell ref="J50:O50"/>
    <mergeCell ref="P50:Q50"/>
    <mergeCell ref="A51:K51"/>
    <mergeCell ref="B44:L44"/>
    <mergeCell ref="J45:K45"/>
    <mergeCell ref="A46:K46"/>
    <mergeCell ref="A47:K47"/>
    <mergeCell ref="A48:K48"/>
    <mergeCell ref="A49:B49"/>
    <mergeCell ref="C49:I49"/>
    <mergeCell ref="J49:P49"/>
  </mergeCells>
  <pageMargins left="0.7" right="0.7" top="0.75" bottom="0.75" header="0.3" footer="0.3"/>
  <pageSetup paperSize="9" scale="4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topLeftCell="A34" workbookViewId="0">
      <selection sqref="A1:XFD1048576"/>
    </sheetView>
  </sheetViews>
  <sheetFormatPr defaultColWidth="12.33203125" defaultRowHeight="13.2"/>
  <cols>
    <col min="1" max="1" width="12.33203125" style="3"/>
    <col min="2" max="2" width="48" style="3" customWidth="1"/>
    <col min="3" max="3" width="9.5546875" style="3" customWidth="1"/>
    <col min="4" max="4" width="2.6640625" style="3" customWidth="1"/>
    <col min="5" max="5" width="12.33203125" style="3" hidden="1" customWidth="1"/>
    <col min="6" max="6" width="9.33203125" style="3" customWidth="1"/>
    <col min="7" max="7" width="12.33203125" style="3"/>
    <col min="8" max="8" width="8" style="3" customWidth="1"/>
    <col min="9" max="9" width="12.33203125" style="3" hidden="1" customWidth="1"/>
    <col min="10" max="10" width="12.33203125" style="3"/>
    <col min="11" max="11" width="7.33203125" style="3" customWidth="1"/>
    <col min="12" max="12" width="16.5546875" style="2" customWidth="1"/>
    <col min="13" max="13" width="19.6640625" style="2" customWidth="1"/>
    <col min="14" max="14" width="12.33203125" style="2"/>
    <col min="15" max="15" width="15.109375" style="2" customWidth="1"/>
    <col min="16" max="16384" width="12.33203125" style="2"/>
  </cols>
  <sheetData>
    <row r="1" spans="1:22" ht="48.75" customHeight="1">
      <c r="A1" s="223" t="s">
        <v>75</v>
      </c>
      <c r="B1" s="223"/>
      <c r="C1" s="223"/>
      <c r="D1" s="223"/>
      <c r="E1" s="223"/>
      <c r="F1" s="223"/>
      <c r="G1" s="223"/>
      <c r="H1" s="2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4"/>
      <c r="M2" s="4"/>
      <c r="N2" s="4"/>
      <c r="O2" s="4"/>
    </row>
    <row r="3" spans="1:22" s="3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3" customFormat="1" ht="21" thickBot="1">
      <c r="A4" s="227"/>
      <c r="B4" s="228"/>
      <c r="C4" s="231" t="s">
        <v>10</v>
      </c>
      <c r="D4" s="231"/>
      <c r="E4" s="231"/>
      <c r="F4" s="63" t="s">
        <v>11</v>
      </c>
      <c r="G4" s="63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3" customFormat="1" ht="13.8" thickBot="1">
      <c r="A5" s="215" t="s">
        <v>17</v>
      </c>
      <c r="B5" s="216"/>
      <c r="C5" s="216" t="s">
        <v>18</v>
      </c>
      <c r="D5" s="216"/>
      <c r="E5" s="216"/>
      <c r="F5" s="64" t="s">
        <v>19</v>
      </c>
      <c r="G5" s="64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9</v>
      </c>
    </row>
    <row r="6" spans="1:22" s="3" customFormat="1" ht="108" customHeight="1">
      <c r="A6" s="220" t="s">
        <v>22</v>
      </c>
      <c r="B6" s="220"/>
      <c r="C6" s="221"/>
      <c r="D6" s="221"/>
      <c r="E6" s="221"/>
      <c r="F6" s="85"/>
      <c r="G6" s="85"/>
      <c r="H6" s="221"/>
      <c r="I6" s="221"/>
      <c r="J6" s="222">
        <f>J7+J10+J15</f>
        <v>10517894</v>
      </c>
      <c r="K6" s="222"/>
      <c r="L6" s="57">
        <f>L7+L10+L15</f>
        <v>1842631.56</v>
      </c>
      <c r="M6" s="57">
        <f t="shared" ref="M6:M18" si="0">J6-L6</f>
        <v>8675262.4399999995</v>
      </c>
      <c r="N6" s="58">
        <f t="shared" ref="N6:N38" si="1">L6/J6</f>
        <v>0.1751901625933861</v>
      </c>
      <c r="O6" s="86"/>
    </row>
    <row r="7" spans="1:22" s="3" customFormat="1" ht="28.5" customHeight="1">
      <c r="A7" s="209" t="s">
        <v>23</v>
      </c>
      <c r="B7" s="209"/>
      <c r="C7" s="210" t="s">
        <v>24</v>
      </c>
      <c r="D7" s="210"/>
      <c r="E7" s="210"/>
      <c r="F7" s="76" t="s">
        <v>25</v>
      </c>
      <c r="G7" s="76" t="s">
        <v>26</v>
      </c>
      <c r="H7" s="211" t="s">
        <v>1</v>
      </c>
      <c r="I7" s="211"/>
      <c r="J7" s="212">
        <f>J8+J9</f>
        <v>789105</v>
      </c>
      <c r="K7" s="212"/>
      <c r="L7" s="11">
        <f>L8+L9</f>
        <v>115450.28</v>
      </c>
      <c r="M7" s="62">
        <f t="shared" si="0"/>
        <v>673654.72</v>
      </c>
      <c r="N7" s="13">
        <f t="shared" si="1"/>
        <v>0.14630534592988259</v>
      </c>
      <c r="O7" s="14"/>
    </row>
    <row r="8" spans="1:22" s="3" customFormat="1" ht="31.5" customHeight="1">
      <c r="A8" s="180" t="s">
        <v>27</v>
      </c>
      <c r="B8" s="180"/>
      <c r="C8" s="181" t="s">
        <v>24</v>
      </c>
      <c r="D8" s="181"/>
      <c r="E8" s="181"/>
      <c r="F8" s="61" t="s">
        <v>25</v>
      </c>
      <c r="G8" s="61" t="s">
        <v>28</v>
      </c>
      <c r="H8" s="182">
        <v>120</v>
      </c>
      <c r="I8" s="182"/>
      <c r="J8" s="173">
        <v>771105</v>
      </c>
      <c r="K8" s="173"/>
      <c r="L8" s="16">
        <v>115450.28</v>
      </c>
      <c r="M8" s="16">
        <f t="shared" si="0"/>
        <v>655654.72</v>
      </c>
      <c r="N8" s="17">
        <f t="shared" si="1"/>
        <v>0.14972056983160528</v>
      </c>
      <c r="O8" s="38" t="s">
        <v>29</v>
      </c>
    </row>
    <row r="9" spans="1:22" s="3" customFormat="1" ht="28.5" customHeight="1">
      <c r="A9" s="213" t="s">
        <v>30</v>
      </c>
      <c r="B9" s="213"/>
      <c r="C9" s="182" t="s">
        <v>24</v>
      </c>
      <c r="D9" s="182"/>
      <c r="E9" s="182"/>
      <c r="F9" s="77" t="s">
        <v>37</v>
      </c>
      <c r="G9" s="61">
        <v>110000190</v>
      </c>
      <c r="H9" s="182">
        <v>240</v>
      </c>
      <c r="I9" s="18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3" customFormat="1" ht="29.25" customHeight="1">
      <c r="A10" s="214" t="s">
        <v>31</v>
      </c>
      <c r="B10" s="214"/>
      <c r="C10" s="210" t="s">
        <v>24</v>
      </c>
      <c r="D10" s="210"/>
      <c r="E10" s="210"/>
      <c r="F10" s="76" t="s">
        <v>32</v>
      </c>
      <c r="G10" s="76" t="s">
        <v>33</v>
      </c>
      <c r="H10" s="211" t="s">
        <v>1</v>
      </c>
      <c r="I10" s="211"/>
      <c r="J10" s="212">
        <f>J11+J12+J13+J14</f>
        <v>2948221</v>
      </c>
      <c r="K10" s="212"/>
      <c r="L10" s="11">
        <f>L11+L12+L13+L14</f>
        <v>562303.56000000006</v>
      </c>
      <c r="M10" s="11">
        <f t="shared" si="0"/>
        <v>2385917.44</v>
      </c>
      <c r="N10" s="13">
        <f t="shared" si="1"/>
        <v>0.19072639398471147</v>
      </c>
      <c r="O10" s="13"/>
    </row>
    <row r="11" spans="1:22" s="3" customFormat="1" ht="25.5" customHeight="1">
      <c r="A11" s="213" t="s">
        <v>27</v>
      </c>
      <c r="B11" s="213"/>
      <c r="C11" s="181" t="s">
        <v>24</v>
      </c>
      <c r="D11" s="181"/>
      <c r="E11" s="181"/>
      <c r="F11" s="61" t="s">
        <v>32</v>
      </c>
      <c r="G11" s="61" t="s">
        <v>34</v>
      </c>
      <c r="H11" s="182">
        <v>120</v>
      </c>
      <c r="I11" s="182"/>
      <c r="J11" s="173">
        <v>1908593</v>
      </c>
      <c r="K11" s="173"/>
      <c r="L11" s="16">
        <v>306452.19</v>
      </c>
      <c r="M11" s="18">
        <f t="shared" si="0"/>
        <v>1602140.81</v>
      </c>
      <c r="N11" s="19">
        <f t="shared" si="1"/>
        <v>0.16056445245267062</v>
      </c>
      <c r="O11" s="38" t="s">
        <v>29</v>
      </c>
    </row>
    <row r="12" spans="1:22" s="3" customFormat="1" ht="26.25" customHeight="1">
      <c r="A12" s="213" t="s">
        <v>30</v>
      </c>
      <c r="B12" s="213"/>
      <c r="C12" s="181" t="s">
        <v>24</v>
      </c>
      <c r="D12" s="181"/>
      <c r="E12" s="181"/>
      <c r="F12" s="61" t="s">
        <v>32</v>
      </c>
      <c r="G12" s="77" t="s">
        <v>35</v>
      </c>
      <c r="H12" s="182">
        <v>240</v>
      </c>
      <c r="I12" s="182"/>
      <c r="J12" s="173">
        <v>1006628</v>
      </c>
      <c r="K12" s="173"/>
      <c r="L12" s="16">
        <v>255851.37</v>
      </c>
      <c r="M12" s="18">
        <f t="shared" si="0"/>
        <v>750776.63</v>
      </c>
      <c r="N12" s="19">
        <f t="shared" si="1"/>
        <v>0.25416675276268891</v>
      </c>
      <c r="O12" s="38" t="s">
        <v>29</v>
      </c>
    </row>
    <row r="13" spans="1:22" s="3" customFormat="1" ht="14.25" customHeight="1">
      <c r="A13" s="213" t="s">
        <v>36</v>
      </c>
      <c r="B13" s="213"/>
      <c r="C13" s="181" t="s">
        <v>24</v>
      </c>
      <c r="D13" s="181"/>
      <c r="E13" s="181"/>
      <c r="F13" s="61" t="s">
        <v>32</v>
      </c>
      <c r="G13" s="61" t="s">
        <v>35</v>
      </c>
      <c r="H13" s="182">
        <v>850</v>
      </c>
      <c r="I13" s="182"/>
      <c r="J13" s="173">
        <v>13000</v>
      </c>
      <c r="K13" s="173"/>
      <c r="L13" s="16">
        <v>0</v>
      </c>
      <c r="M13" s="18">
        <f t="shared" si="0"/>
        <v>13000</v>
      </c>
      <c r="N13" s="19">
        <f t="shared" si="1"/>
        <v>0</v>
      </c>
      <c r="O13" s="38" t="s">
        <v>29</v>
      </c>
    </row>
    <row r="14" spans="1:22" s="3" customFormat="1" ht="27.75" customHeight="1">
      <c r="A14" s="213" t="s">
        <v>30</v>
      </c>
      <c r="B14" s="213"/>
      <c r="C14" s="182" t="s">
        <v>24</v>
      </c>
      <c r="D14" s="182"/>
      <c r="E14" s="182"/>
      <c r="F14" s="77" t="s">
        <v>37</v>
      </c>
      <c r="G14" s="61" t="s">
        <v>35</v>
      </c>
      <c r="H14" s="182">
        <v>240</v>
      </c>
      <c r="I14" s="18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3" customFormat="1" ht="69.75" customHeight="1">
      <c r="A15" s="209" t="s">
        <v>38</v>
      </c>
      <c r="B15" s="209"/>
      <c r="C15" s="210" t="s">
        <v>24</v>
      </c>
      <c r="D15" s="210"/>
      <c r="E15" s="210"/>
      <c r="F15" s="76" t="s">
        <v>39</v>
      </c>
      <c r="G15" s="78" t="s">
        <v>40</v>
      </c>
      <c r="H15" s="211" t="s">
        <v>1</v>
      </c>
      <c r="I15" s="211"/>
      <c r="J15" s="212">
        <f>J16+J17+J18</f>
        <v>6780568</v>
      </c>
      <c r="K15" s="212"/>
      <c r="L15" s="11">
        <f>L16+L17+L18</f>
        <v>1164877.72</v>
      </c>
      <c r="M15" s="11">
        <f t="shared" si="0"/>
        <v>5615690.2800000003</v>
      </c>
      <c r="N15" s="13">
        <f t="shared" si="1"/>
        <v>0.17179648076680301</v>
      </c>
      <c r="O15" s="13"/>
    </row>
    <row r="16" spans="1:22" s="3" customFormat="1" ht="20.25" customHeight="1">
      <c r="A16" s="206" t="s">
        <v>41</v>
      </c>
      <c r="B16" s="207"/>
      <c r="C16" s="208" t="s">
        <v>24</v>
      </c>
      <c r="D16" s="188"/>
      <c r="E16" s="189"/>
      <c r="F16" s="61" t="s">
        <v>39</v>
      </c>
      <c r="G16" s="77" t="s">
        <v>42</v>
      </c>
      <c r="H16" s="204">
        <v>110</v>
      </c>
      <c r="I16" s="204"/>
      <c r="J16" s="173">
        <v>5199334</v>
      </c>
      <c r="K16" s="173"/>
      <c r="L16" s="16">
        <v>800715.96</v>
      </c>
      <c r="M16" s="18">
        <f>J16-L16</f>
        <v>4398618.04</v>
      </c>
      <c r="N16" s="19">
        <f>L16/J16</f>
        <v>0.15400356276400015</v>
      </c>
      <c r="O16" s="38" t="s">
        <v>29</v>
      </c>
    </row>
    <row r="17" spans="1:15" s="3" customFormat="1" ht="26.25" customHeight="1">
      <c r="A17" s="200" t="s">
        <v>30</v>
      </c>
      <c r="B17" s="200"/>
      <c r="C17" s="201" t="s">
        <v>24</v>
      </c>
      <c r="D17" s="202"/>
      <c r="E17" s="203"/>
      <c r="F17" s="79" t="s">
        <v>39</v>
      </c>
      <c r="G17" s="80" t="s">
        <v>42</v>
      </c>
      <c r="H17" s="204">
        <v>240</v>
      </c>
      <c r="I17" s="204"/>
      <c r="J17" s="205">
        <v>536514</v>
      </c>
      <c r="K17" s="205"/>
      <c r="L17" s="24">
        <v>225138.46</v>
      </c>
      <c r="M17" s="18">
        <f t="shared" si="0"/>
        <v>311375.54000000004</v>
      </c>
      <c r="N17" s="19">
        <f t="shared" si="1"/>
        <v>0.41963203196934279</v>
      </c>
      <c r="O17" s="38" t="s">
        <v>29</v>
      </c>
    </row>
    <row r="18" spans="1:15" s="3" customFormat="1" ht="22.5" customHeight="1">
      <c r="A18" s="206" t="s">
        <v>41</v>
      </c>
      <c r="B18" s="207"/>
      <c r="C18" s="208" t="s">
        <v>24</v>
      </c>
      <c r="D18" s="188"/>
      <c r="E18" s="189"/>
      <c r="F18" s="77" t="s">
        <v>43</v>
      </c>
      <c r="G18" s="77" t="s">
        <v>42</v>
      </c>
      <c r="H18" s="204">
        <v>110</v>
      </c>
      <c r="I18" s="204"/>
      <c r="J18" s="173">
        <v>1044720</v>
      </c>
      <c r="K18" s="173"/>
      <c r="L18" s="16">
        <v>139023.29999999999</v>
      </c>
      <c r="M18" s="18">
        <f t="shared" si="0"/>
        <v>905696.7</v>
      </c>
      <c r="N18" s="19">
        <f t="shared" si="1"/>
        <v>0.13307230645531817</v>
      </c>
      <c r="O18" s="38" t="s">
        <v>29</v>
      </c>
    </row>
    <row r="19" spans="1:15" s="3" customFormat="1" ht="147.75" customHeight="1">
      <c r="A19" s="176" t="s">
        <v>44</v>
      </c>
      <c r="B19" s="176"/>
      <c r="C19" s="177"/>
      <c r="D19" s="177"/>
      <c r="E19" s="177"/>
      <c r="F19" s="81"/>
      <c r="G19" s="81"/>
      <c r="H19" s="178" t="s">
        <v>1</v>
      </c>
      <c r="I19" s="178"/>
      <c r="J19" s="198">
        <v>50000</v>
      </c>
      <c r="K19" s="198"/>
      <c r="L19" s="72">
        <f>L20</f>
        <v>0</v>
      </c>
      <c r="M19" s="72">
        <f>J19-L19</f>
        <v>50000</v>
      </c>
      <c r="N19" s="73">
        <f>L19/J19</f>
        <v>0</v>
      </c>
      <c r="O19" s="34"/>
    </row>
    <row r="20" spans="1:15" s="3" customFormat="1" ht="30.75" customHeight="1">
      <c r="A20" s="180" t="s">
        <v>30</v>
      </c>
      <c r="B20" s="180"/>
      <c r="C20" s="181" t="s">
        <v>24</v>
      </c>
      <c r="D20" s="181"/>
      <c r="E20" s="181"/>
      <c r="F20" s="77" t="s">
        <v>45</v>
      </c>
      <c r="G20" s="77" t="s">
        <v>46</v>
      </c>
      <c r="H20" s="182">
        <v>240</v>
      </c>
      <c r="I20" s="182"/>
      <c r="J20" s="199">
        <v>50000</v>
      </c>
      <c r="K20" s="199"/>
      <c r="L20" s="74">
        <v>0</v>
      </c>
      <c r="M20" s="74">
        <f>J20-L20</f>
        <v>50000</v>
      </c>
      <c r="N20" s="75">
        <f>L20/J20</f>
        <v>0</v>
      </c>
      <c r="O20" s="38" t="s">
        <v>29</v>
      </c>
    </row>
    <row r="21" spans="1:15" s="3" customFormat="1" ht="104.25" customHeight="1">
      <c r="A21" s="176" t="s">
        <v>47</v>
      </c>
      <c r="B21" s="176"/>
      <c r="C21" s="177"/>
      <c r="D21" s="177"/>
      <c r="E21" s="177"/>
      <c r="F21" s="81"/>
      <c r="G21" s="84"/>
      <c r="H21" s="178"/>
      <c r="I21" s="178"/>
      <c r="J21" s="179">
        <f>J23+J25</f>
        <v>4652599.79</v>
      </c>
      <c r="K21" s="179"/>
      <c r="L21" s="33">
        <f>L23+L25</f>
        <v>0</v>
      </c>
      <c r="M21" s="33">
        <f>M23</f>
        <v>1150429.1100000001</v>
      </c>
      <c r="N21" s="34">
        <f t="shared" si="1"/>
        <v>0</v>
      </c>
      <c r="O21" s="34"/>
    </row>
    <row r="22" spans="1:15" s="3" customFormat="1" ht="123" customHeight="1">
      <c r="A22" s="180" t="s">
        <v>48</v>
      </c>
      <c r="B22" s="180"/>
      <c r="C22" s="181" t="s">
        <v>24</v>
      </c>
      <c r="D22" s="181"/>
      <c r="E22" s="181"/>
      <c r="F22" s="77" t="s">
        <v>49</v>
      </c>
      <c r="G22" s="77" t="s">
        <v>50</v>
      </c>
      <c r="H22" s="182" t="s">
        <v>1</v>
      </c>
      <c r="I22" s="182"/>
      <c r="J22" s="196">
        <f>J23</f>
        <v>1150429.1100000001</v>
      </c>
      <c r="K22" s="196"/>
      <c r="L22" s="35">
        <f>L23</f>
        <v>0</v>
      </c>
      <c r="M22" s="35">
        <f>M23</f>
        <v>1150429.1100000001</v>
      </c>
      <c r="N22" s="36">
        <f t="shared" si="1"/>
        <v>0</v>
      </c>
      <c r="O22" s="36"/>
    </row>
    <row r="23" spans="1:15" s="3" customFormat="1" ht="33.75" customHeight="1">
      <c r="A23" s="180" t="s">
        <v>30</v>
      </c>
      <c r="B23" s="180"/>
      <c r="C23" s="181" t="s">
        <v>24</v>
      </c>
      <c r="D23" s="181"/>
      <c r="E23" s="181"/>
      <c r="F23" s="77" t="s">
        <v>49</v>
      </c>
      <c r="G23" s="77" t="s">
        <v>50</v>
      </c>
      <c r="H23" s="182">
        <v>240</v>
      </c>
      <c r="I23" s="182"/>
      <c r="J23" s="173">
        <v>1150429.1100000001</v>
      </c>
      <c r="K23" s="173"/>
      <c r="L23" s="16">
        <v>0</v>
      </c>
      <c r="M23" s="16">
        <f>J23-L23</f>
        <v>1150429.1100000001</v>
      </c>
      <c r="N23" s="17">
        <f t="shared" si="1"/>
        <v>0</v>
      </c>
      <c r="O23" s="38" t="s">
        <v>51</v>
      </c>
    </row>
    <row r="24" spans="1:15" s="3" customFormat="1" ht="31.5" customHeight="1">
      <c r="A24" s="180" t="s">
        <v>52</v>
      </c>
      <c r="B24" s="180"/>
      <c r="C24" s="181" t="s">
        <v>24</v>
      </c>
      <c r="D24" s="181"/>
      <c r="E24" s="181"/>
      <c r="F24" s="77" t="s">
        <v>49</v>
      </c>
      <c r="G24" s="61" t="s">
        <v>53</v>
      </c>
      <c r="H24" s="197" t="s">
        <v>1</v>
      </c>
      <c r="I24" s="197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5" s="3" customFormat="1" ht="27.75" customHeight="1">
      <c r="A25" s="180" t="s">
        <v>30</v>
      </c>
      <c r="B25" s="180"/>
      <c r="C25" s="181" t="s">
        <v>24</v>
      </c>
      <c r="D25" s="181"/>
      <c r="E25" s="181"/>
      <c r="F25" s="77" t="s">
        <v>49</v>
      </c>
      <c r="G25" s="61" t="s">
        <v>53</v>
      </c>
      <c r="H25" s="182">
        <v>240</v>
      </c>
      <c r="I25" s="18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5" s="3" customFormat="1" ht="133.5" customHeight="1">
      <c r="A26" s="176" t="s">
        <v>55</v>
      </c>
      <c r="B26" s="176"/>
      <c r="C26" s="177"/>
      <c r="D26" s="177"/>
      <c r="E26" s="177"/>
      <c r="F26" s="84"/>
      <c r="G26" s="84"/>
      <c r="H26" s="178"/>
      <c r="I26" s="178"/>
      <c r="J26" s="179">
        <f>J28</f>
        <v>300000</v>
      </c>
      <c r="K26" s="179"/>
      <c r="L26" s="33">
        <f>L28</f>
        <v>0</v>
      </c>
      <c r="M26" s="33">
        <f t="shared" ref="M26:M40" si="2">J26-L26</f>
        <v>300000</v>
      </c>
      <c r="N26" s="34">
        <f t="shared" si="1"/>
        <v>0</v>
      </c>
      <c r="O26" s="34"/>
    </row>
    <row r="27" spans="1:15" s="3" customFormat="1" ht="64.5" customHeight="1">
      <c r="A27" s="180" t="s">
        <v>56</v>
      </c>
      <c r="B27" s="180"/>
      <c r="C27" s="181" t="s">
        <v>24</v>
      </c>
      <c r="D27" s="181"/>
      <c r="E27" s="181"/>
      <c r="F27" s="61" t="s">
        <v>57</v>
      </c>
      <c r="G27" s="61" t="s">
        <v>58</v>
      </c>
      <c r="H27" s="182" t="s">
        <v>1</v>
      </c>
      <c r="I27" s="182"/>
      <c r="J27" s="196">
        <f>J28</f>
        <v>300000</v>
      </c>
      <c r="K27" s="196"/>
      <c r="L27" s="35">
        <f>L28</f>
        <v>0</v>
      </c>
      <c r="M27" s="40">
        <f t="shared" si="2"/>
        <v>300000</v>
      </c>
      <c r="N27" s="41">
        <f t="shared" si="1"/>
        <v>0</v>
      </c>
      <c r="O27" s="41"/>
    </row>
    <row r="28" spans="1:15" s="3" customFormat="1" ht="27.75" customHeight="1">
      <c r="A28" s="180" t="s">
        <v>30</v>
      </c>
      <c r="B28" s="180"/>
      <c r="C28" s="181" t="s">
        <v>24</v>
      </c>
      <c r="D28" s="181"/>
      <c r="E28" s="181"/>
      <c r="F28" s="61" t="s">
        <v>57</v>
      </c>
      <c r="G28" s="61" t="s">
        <v>58</v>
      </c>
      <c r="H28" s="182">
        <v>240</v>
      </c>
      <c r="I28" s="182"/>
      <c r="J28" s="173">
        <v>300000</v>
      </c>
      <c r="K28" s="173"/>
      <c r="L28" s="16">
        <v>0</v>
      </c>
      <c r="M28" s="18">
        <f t="shared" si="2"/>
        <v>300000</v>
      </c>
      <c r="N28" s="19">
        <f t="shared" si="1"/>
        <v>0</v>
      </c>
      <c r="O28" s="38" t="s">
        <v>29</v>
      </c>
    </row>
    <row r="29" spans="1:15" s="3" customFormat="1" ht="117" customHeight="1">
      <c r="A29" s="176" t="s">
        <v>59</v>
      </c>
      <c r="B29" s="176"/>
      <c r="C29" s="177"/>
      <c r="D29" s="177"/>
      <c r="E29" s="177"/>
      <c r="F29" s="84"/>
      <c r="G29" s="84"/>
      <c r="H29" s="178"/>
      <c r="I29" s="178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5" s="3" customFormat="1" ht="54.75" customHeight="1">
      <c r="A30" s="180" t="s">
        <v>60</v>
      </c>
      <c r="B30" s="180"/>
      <c r="C30" s="181" t="s">
        <v>24</v>
      </c>
      <c r="D30" s="181"/>
      <c r="E30" s="181"/>
      <c r="F30" s="77" t="s">
        <v>61</v>
      </c>
      <c r="G30" s="77" t="s">
        <v>62</v>
      </c>
      <c r="H30" s="182" t="s">
        <v>1</v>
      </c>
      <c r="I30" s="182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5" s="3" customFormat="1" ht="27.75" customHeight="1">
      <c r="A31" s="180" t="s">
        <v>30</v>
      </c>
      <c r="B31" s="180"/>
      <c r="C31" s="181" t="s">
        <v>24</v>
      </c>
      <c r="D31" s="181"/>
      <c r="E31" s="181"/>
      <c r="F31" s="77" t="s">
        <v>61</v>
      </c>
      <c r="G31" s="77" t="s">
        <v>62</v>
      </c>
      <c r="H31" s="182">
        <v>240</v>
      </c>
      <c r="I31" s="18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5" s="3" customFormat="1" ht="114" customHeight="1">
      <c r="A32" s="176" t="s">
        <v>63</v>
      </c>
      <c r="B32" s="176"/>
      <c r="C32" s="177"/>
      <c r="D32" s="177"/>
      <c r="E32" s="177"/>
      <c r="F32" s="84"/>
      <c r="G32" s="84"/>
      <c r="H32" s="178" t="s">
        <v>1</v>
      </c>
      <c r="I32" s="178"/>
      <c r="J32" s="179">
        <f>J34+J36+J37</f>
        <v>51651036</v>
      </c>
      <c r="K32" s="179"/>
      <c r="L32" s="33">
        <f>L34+L36+L37</f>
        <v>234193.33000000002</v>
      </c>
      <c r="M32" s="33">
        <f t="shared" si="2"/>
        <v>51416842.670000002</v>
      </c>
      <c r="N32" s="34">
        <f t="shared" si="1"/>
        <v>4.5341458397852854E-3</v>
      </c>
      <c r="O32" s="34"/>
    </row>
    <row r="33" spans="1:17" s="3" customFormat="1" ht="56.25" customHeight="1">
      <c r="A33" s="180" t="s">
        <v>64</v>
      </c>
      <c r="B33" s="180"/>
      <c r="C33" s="181" t="s">
        <v>24</v>
      </c>
      <c r="D33" s="181"/>
      <c r="E33" s="181"/>
      <c r="F33" s="61" t="s">
        <v>43</v>
      </c>
      <c r="G33" s="61" t="s">
        <v>65</v>
      </c>
      <c r="H33" s="182" t="s">
        <v>1</v>
      </c>
      <c r="I33" s="182"/>
      <c r="J33" s="196">
        <f>J34</f>
        <v>1981558</v>
      </c>
      <c r="K33" s="196"/>
      <c r="L33" s="35">
        <f>L34</f>
        <v>106536.5</v>
      </c>
      <c r="M33" s="40">
        <f t="shared" si="2"/>
        <v>1875021.5</v>
      </c>
      <c r="N33" s="41">
        <f t="shared" si="1"/>
        <v>5.3764007917002685E-2</v>
      </c>
      <c r="O33" s="41"/>
    </row>
    <row r="34" spans="1:17" s="3" customFormat="1" ht="30" customHeight="1">
      <c r="A34" s="180" t="s">
        <v>30</v>
      </c>
      <c r="B34" s="180"/>
      <c r="C34" s="181" t="s">
        <v>24</v>
      </c>
      <c r="D34" s="181"/>
      <c r="E34" s="181"/>
      <c r="F34" s="61" t="s">
        <v>43</v>
      </c>
      <c r="G34" s="61" t="s">
        <v>65</v>
      </c>
      <c r="H34" s="182">
        <v>240</v>
      </c>
      <c r="I34" s="182"/>
      <c r="J34" s="173">
        <v>1981558</v>
      </c>
      <c r="K34" s="173"/>
      <c r="L34" s="16">
        <v>106536.5</v>
      </c>
      <c r="M34" s="18">
        <f t="shared" si="2"/>
        <v>1875021.5</v>
      </c>
      <c r="N34" s="19">
        <f t="shared" si="1"/>
        <v>5.3764007917002685E-2</v>
      </c>
      <c r="O34" s="38" t="s">
        <v>29</v>
      </c>
    </row>
    <row r="35" spans="1:17" s="3" customFormat="1" ht="21.75" customHeight="1">
      <c r="A35" s="180" t="s">
        <v>66</v>
      </c>
      <c r="B35" s="180"/>
      <c r="C35" s="181" t="s">
        <v>24</v>
      </c>
      <c r="D35" s="181"/>
      <c r="E35" s="181"/>
      <c r="F35" s="61" t="s">
        <v>43</v>
      </c>
      <c r="G35" s="61" t="s">
        <v>67</v>
      </c>
      <c r="H35" s="182" t="s">
        <v>1</v>
      </c>
      <c r="I35" s="182"/>
      <c r="J35" s="196">
        <f>J36+J37</f>
        <v>49669478</v>
      </c>
      <c r="K35" s="196"/>
      <c r="L35" s="35">
        <f>L36+L37</f>
        <v>127656.83</v>
      </c>
      <c r="M35" s="40">
        <f>M36</f>
        <v>44702530</v>
      </c>
      <c r="N35" s="41">
        <f>L35/J35</f>
        <v>2.5701262654703157E-3</v>
      </c>
      <c r="O35" s="41"/>
    </row>
    <row r="36" spans="1:17" s="3" customFormat="1" ht="29.25" customHeight="1">
      <c r="A36" s="180" t="s">
        <v>30</v>
      </c>
      <c r="B36" s="180"/>
      <c r="C36" s="181" t="s">
        <v>24</v>
      </c>
      <c r="D36" s="181"/>
      <c r="E36" s="181"/>
      <c r="F36" s="61" t="s">
        <v>43</v>
      </c>
      <c r="G36" s="61" t="s">
        <v>67</v>
      </c>
      <c r="H36" s="182">
        <v>240</v>
      </c>
      <c r="I36" s="182"/>
      <c r="J36" s="173">
        <v>44702530</v>
      </c>
      <c r="K36" s="173"/>
      <c r="L36" s="16">
        <v>0</v>
      </c>
      <c r="M36" s="18">
        <f>J36-L36</f>
        <v>44702530</v>
      </c>
      <c r="N36" s="19">
        <f>L36/J36</f>
        <v>0</v>
      </c>
      <c r="O36" s="39" t="s">
        <v>54</v>
      </c>
    </row>
    <row r="37" spans="1:17" s="3" customFormat="1" ht="31.5" customHeight="1">
      <c r="A37" s="180" t="s">
        <v>30</v>
      </c>
      <c r="B37" s="180"/>
      <c r="C37" s="181" t="s">
        <v>24</v>
      </c>
      <c r="D37" s="181"/>
      <c r="E37" s="181"/>
      <c r="F37" s="61" t="s">
        <v>43</v>
      </c>
      <c r="G37" s="61" t="s">
        <v>67</v>
      </c>
      <c r="H37" s="182">
        <v>240</v>
      </c>
      <c r="I37" s="182"/>
      <c r="J37" s="173">
        <v>4966948</v>
      </c>
      <c r="K37" s="173"/>
      <c r="L37" s="16">
        <v>127656.83</v>
      </c>
      <c r="M37" s="18">
        <f>J37-L37</f>
        <v>4839291.17</v>
      </c>
      <c r="N37" s="19">
        <f>L37/J37</f>
        <v>2.5701261619811604E-2</v>
      </c>
      <c r="O37" s="38" t="s">
        <v>29</v>
      </c>
    </row>
    <row r="38" spans="1:17" s="3" customFormat="1" ht="108" customHeight="1">
      <c r="A38" s="176" t="s">
        <v>68</v>
      </c>
      <c r="B38" s="176"/>
      <c r="C38" s="177"/>
      <c r="D38" s="177"/>
      <c r="E38" s="177"/>
      <c r="F38" s="84"/>
      <c r="G38" s="84"/>
      <c r="H38" s="178" t="s">
        <v>1</v>
      </c>
      <c r="I38" s="178"/>
      <c r="J38" s="179">
        <f>J39</f>
        <v>270000</v>
      </c>
      <c r="K38" s="179"/>
      <c r="L38" s="33">
        <f>L39</f>
        <v>2035.34</v>
      </c>
      <c r="M38" s="33">
        <f t="shared" si="2"/>
        <v>267964.65999999997</v>
      </c>
      <c r="N38" s="34">
        <f t="shared" si="1"/>
        <v>7.5382962962962964E-3</v>
      </c>
      <c r="O38" s="34"/>
    </row>
    <row r="39" spans="1:17" s="3" customFormat="1" ht="33.75" customHeight="1">
      <c r="A39" s="180" t="s">
        <v>30</v>
      </c>
      <c r="B39" s="180"/>
      <c r="C39" s="181" t="s">
        <v>24</v>
      </c>
      <c r="D39" s="181"/>
      <c r="E39" s="181"/>
      <c r="F39" s="61" t="s">
        <v>69</v>
      </c>
      <c r="G39" s="61" t="s">
        <v>70</v>
      </c>
      <c r="H39" s="182">
        <v>240</v>
      </c>
      <c r="I39" s="182"/>
      <c r="J39" s="173">
        <v>270000</v>
      </c>
      <c r="K39" s="173"/>
      <c r="L39" s="16">
        <v>2035.34</v>
      </c>
      <c r="M39" s="18">
        <f t="shared" si="2"/>
        <v>267964.65999999997</v>
      </c>
      <c r="N39" s="19">
        <f>L39/J39</f>
        <v>7.5382962962962964E-3</v>
      </c>
      <c r="O39" s="38" t="s">
        <v>29</v>
      </c>
    </row>
    <row r="40" spans="1:17" s="3" customFormat="1" ht="15.6">
      <c r="A40" s="172" t="s">
        <v>71</v>
      </c>
      <c r="B40" s="172"/>
      <c r="C40" s="172"/>
      <c r="D40" s="172"/>
      <c r="E40" s="172"/>
      <c r="F40" s="172"/>
      <c r="G40" s="172"/>
      <c r="H40" s="172"/>
      <c r="I40" s="172"/>
      <c r="J40" s="173">
        <f>J6+J19+J21+J26+J29+J32+J38</f>
        <v>67567529.789999992</v>
      </c>
      <c r="K40" s="173"/>
      <c r="L40" s="16">
        <f>L8+L9+L11+L12+L13+L14+L16+L17+L18+L20+L23+L25+L28+L31+L34+L36+L37+L39</f>
        <v>2078860.23</v>
      </c>
      <c r="M40" s="16">
        <f t="shared" si="2"/>
        <v>65488669.559999995</v>
      </c>
      <c r="N40" s="17">
        <f>L40/J40</f>
        <v>3.0767148606158926E-2</v>
      </c>
      <c r="O40" s="37"/>
    </row>
    <row r="41" spans="1:17" s="3" customFormat="1" ht="15">
      <c r="A41" s="42"/>
      <c r="B41" s="43"/>
      <c r="C41" s="42"/>
      <c r="D41" s="42"/>
      <c r="E41" s="42"/>
      <c r="F41" s="42"/>
      <c r="G41" s="42"/>
      <c r="H41" s="42"/>
      <c r="I41" s="42"/>
      <c r="J41" s="44"/>
      <c r="K41" s="44"/>
    </row>
    <row r="42" spans="1:17" s="3" customFormat="1" ht="15.6">
      <c r="A42" s="65"/>
      <c r="B42" s="174" t="s">
        <v>72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</row>
    <row r="43" spans="1:17" s="3" customFormat="1" ht="15">
      <c r="A43" s="65"/>
      <c r="B43" s="65"/>
      <c r="C43" s="65"/>
      <c r="D43" s="65"/>
      <c r="E43" s="65"/>
      <c r="F43" s="65"/>
      <c r="G43" s="65"/>
      <c r="H43" s="65"/>
      <c r="I43" s="65"/>
      <c r="J43" s="175"/>
      <c r="K43" s="175"/>
      <c r="L43" s="4"/>
    </row>
    <row r="44" spans="1:17" s="3" customFormat="1" ht="15.6">
      <c r="A44" s="174" t="s">
        <v>73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46"/>
      <c r="M44" s="47"/>
      <c r="N44" s="48"/>
    </row>
    <row r="45" spans="1:17" s="3" customFormat="1" ht="15.6">
      <c r="A45" s="174" t="s">
        <v>74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49"/>
      <c r="M45" s="47"/>
      <c r="N45" s="48"/>
    </row>
    <row r="46" spans="1:17" s="3" customFormat="1" ht="13.8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</row>
    <row r="47" spans="1:17" s="3" customFormat="1">
      <c r="A47" s="235"/>
      <c r="B47" s="235"/>
      <c r="C47" s="236"/>
      <c r="D47" s="236"/>
      <c r="E47" s="236"/>
      <c r="F47" s="236"/>
      <c r="G47" s="236"/>
      <c r="H47" s="236"/>
      <c r="I47" s="236"/>
      <c r="J47" s="237"/>
      <c r="K47" s="237"/>
      <c r="L47" s="237"/>
      <c r="M47" s="237"/>
      <c r="N47" s="237"/>
      <c r="O47" s="237"/>
      <c r="P47" s="237"/>
      <c r="Q47" s="60"/>
    </row>
    <row r="48" spans="1:17" s="3" customFormat="1">
      <c r="A48" s="238" t="s">
        <v>1</v>
      </c>
      <c r="B48" s="238"/>
      <c r="C48" s="60"/>
      <c r="D48" s="239"/>
      <c r="E48" s="239"/>
      <c r="F48" s="239"/>
      <c r="G48" s="239"/>
      <c r="H48" s="239"/>
      <c r="I48" s="60"/>
      <c r="J48" s="240"/>
      <c r="K48" s="240"/>
      <c r="L48" s="240"/>
      <c r="M48" s="240"/>
      <c r="N48" s="240"/>
      <c r="O48" s="240"/>
      <c r="P48" s="233"/>
      <c r="Q48" s="233"/>
    </row>
    <row r="49" spans="1:11" s="3" customForma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</row>
  </sheetData>
  <mergeCells count="162">
    <mergeCell ref="A1:H1"/>
    <mergeCell ref="A2:K2"/>
    <mergeCell ref="A3:B4"/>
    <mergeCell ref="C3:I3"/>
    <mergeCell ref="J3:K4"/>
    <mergeCell ref="C4:E4"/>
    <mergeCell ref="H4:I4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9:B39"/>
    <mergeCell ref="C39:E39"/>
    <mergeCell ref="H39:I39"/>
    <mergeCell ref="J39:K39"/>
    <mergeCell ref="A40:I40"/>
    <mergeCell ref="J40:K40"/>
    <mergeCell ref="A37:B37"/>
    <mergeCell ref="C37:E37"/>
    <mergeCell ref="H37:I37"/>
    <mergeCell ref="J37:K37"/>
    <mergeCell ref="A38:B38"/>
    <mergeCell ref="C38:E38"/>
    <mergeCell ref="H38:I38"/>
    <mergeCell ref="J38:K38"/>
    <mergeCell ref="A48:B48"/>
    <mergeCell ref="D48:H48"/>
    <mergeCell ref="J48:O48"/>
    <mergeCell ref="P48:Q48"/>
    <mergeCell ref="A49:K49"/>
    <mergeCell ref="B42:L42"/>
    <mergeCell ref="J43:K43"/>
    <mergeCell ref="A44:K44"/>
    <mergeCell ref="A45:K45"/>
    <mergeCell ref="A46:K46"/>
    <mergeCell ref="A47:B47"/>
    <mergeCell ref="C47:I47"/>
    <mergeCell ref="J47:P47"/>
  </mergeCells>
  <pageMargins left="0.7" right="0.7" top="0.75" bottom="0.75" header="0.3" footer="0.3"/>
  <pageSetup paperSize="9" scale="4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topLeftCell="A37" workbookViewId="0">
      <selection activeCell="K53" sqref="K53"/>
    </sheetView>
  </sheetViews>
  <sheetFormatPr defaultColWidth="12.33203125" defaultRowHeight="13.2"/>
  <cols>
    <col min="1" max="1" width="12.33203125" style="3"/>
    <col min="2" max="2" width="48" style="3" customWidth="1"/>
    <col min="3" max="3" width="9.5546875" style="3" customWidth="1"/>
    <col min="4" max="4" width="2.6640625" style="3" customWidth="1"/>
    <col min="5" max="5" width="12.33203125" style="3" hidden="1" customWidth="1"/>
    <col min="6" max="6" width="9.33203125" style="3" customWidth="1"/>
    <col min="7" max="7" width="12.33203125" style="3"/>
    <col min="8" max="8" width="8" style="3" customWidth="1"/>
    <col min="9" max="9" width="12.33203125" style="3" hidden="1" customWidth="1"/>
    <col min="10" max="10" width="12.33203125" style="3"/>
    <col min="11" max="11" width="7.33203125" style="3" customWidth="1"/>
    <col min="12" max="12" width="15.109375" style="2" customWidth="1"/>
    <col min="13" max="13" width="19.6640625" style="2" customWidth="1"/>
    <col min="14" max="14" width="12.33203125" style="2"/>
    <col min="15" max="15" width="15.109375" style="2" customWidth="1"/>
    <col min="16" max="16384" width="12.33203125" style="2"/>
  </cols>
  <sheetData>
    <row r="1" spans="1:22" ht="48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13.8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4"/>
      <c r="M2" s="4"/>
      <c r="N2" s="4"/>
      <c r="O2" s="4"/>
    </row>
    <row r="3" spans="1:22" s="3" customFormat="1" ht="13.8" thickBot="1">
      <c r="A3" s="225" t="s">
        <v>3</v>
      </c>
      <c r="B3" s="226"/>
      <c r="C3" s="226" t="s">
        <v>4</v>
      </c>
      <c r="D3" s="226"/>
      <c r="E3" s="226"/>
      <c r="F3" s="226"/>
      <c r="G3" s="226"/>
      <c r="H3" s="226"/>
      <c r="I3" s="226"/>
      <c r="J3" s="229" t="s">
        <v>5</v>
      </c>
      <c r="K3" s="229"/>
      <c r="L3" s="52" t="s">
        <v>6</v>
      </c>
      <c r="M3" s="53" t="s">
        <v>7</v>
      </c>
      <c r="N3" s="5" t="s">
        <v>8</v>
      </c>
      <c r="O3" s="5" t="s">
        <v>9</v>
      </c>
    </row>
    <row r="4" spans="1:22" s="3" customFormat="1" ht="21" thickBot="1">
      <c r="A4" s="227"/>
      <c r="B4" s="228"/>
      <c r="C4" s="231" t="s">
        <v>10</v>
      </c>
      <c r="D4" s="231"/>
      <c r="E4" s="231"/>
      <c r="F4" s="6" t="s">
        <v>11</v>
      </c>
      <c r="G4" s="6" t="s">
        <v>12</v>
      </c>
      <c r="H4" s="232" t="s">
        <v>13</v>
      </c>
      <c r="I4" s="232"/>
      <c r="J4" s="230"/>
      <c r="K4" s="230"/>
      <c r="L4" s="7" t="s">
        <v>14</v>
      </c>
      <c r="M4" s="7"/>
      <c r="N4" s="51" t="s">
        <v>15</v>
      </c>
      <c r="O4" s="51" t="s">
        <v>16</v>
      </c>
    </row>
    <row r="5" spans="1:22" s="3" customFormat="1" ht="13.8" thickBot="1">
      <c r="A5" s="215" t="s">
        <v>17</v>
      </c>
      <c r="B5" s="216"/>
      <c r="C5" s="216" t="s">
        <v>18</v>
      </c>
      <c r="D5" s="216"/>
      <c r="E5" s="216"/>
      <c r="F5" s="8" t="s">
        <v>19</v>
      </c>
      <c r="G5" s="8" t="s">
        <v>20</v>
      </c>
      <c r="H5" s="217" t="s">
        <v>21</v>
      </c>
      <c r="I5" s="217"/>
      <c r="J5" s="218">
        <v>6</v>
      </c>
      <c r="K5" s="219"/>
      <c r="L5" s="9">
        <v>7</v>
      </c>
      <c r="M5" s="9">
        <v>8</v>
      </c>
      <c r="N5" s="9">
        <v>9</v>
      </c>
      <c r="O5" s="9">
        <v>9</v>
      </c>
    </row>
    <row r="6" spans="1:22" s="3" customFormat="1" ht="108" customHeight="1">
      <c r="A6" s="220" t="s">
        <v>22</v>
      </c>
      <c r="B6" s="220"/>
      <c r="C6" s="254"/>
      <c r="D6" s="254"/>
      <c r="E6" s="254"/>
      <c r="F6" s="56"/>
      <c r="G6" s="56"/>
      <c r="H6" s="254"/>
      <c r="I6" s="254"/>
      <c r="J6" s="222">
        <f>J7+J10+J15</f>
        <v>10517894</v>
      </c>
      <c r="K6" s="222"/>
      <c r="L6" s="57">
        <f>L7+L10+L15</f>
        <v>927899.97</v>
      </c>
      <c r="M6" s="57">
        <f t="shared" ref="M6:M18" si="0">J6-L6</f>
        <v>9589994.0299999993</v>
      </c>
      <c r="N6" s="58">
        <f t="shared" ref="N6:N38" si="1">L6/J6</f>
        <v>8.8221080189627307E-2</v>
      </c>
      <c r="O6" s="59"/>
    </row>
    <row r="7" spans="1:22" s="3" customFormat="1" ht="15">
      <c r="A7" s="209" t="s">
        <v>23</v>
      </c>
      <c r="B7" s="209"/>
      <c r="C7" s="210" t="s">
        <v>24</v>
      </c>
      <c r="D7" s="210"/>
      <c r="E7" s="210"/>
      <c r="F7" s="10" t="s">
        <v>25</v>
      </c>
      <c r="G7" s="10" t="s">
        <v>26</v>
      </c>
      <c r="H7" s="253" t="s">
        <v>1</v>
      </c>
      <c r="I7" s="253"/>
      <c r="J7" s="212">
        <f>J8+J9</f>
        <v>789105</v>
      </c>
      <c r="K7" s="212"/>
      <c r="L7" s="11">
        <f>L8+L9</f>
        <v>57725.14</v>
      </c>
      <c r="M7" s="12">
        <f t="shared" si="0"/>
        <v>731379.86</v>
      </c>
      <c r="N7" s="13">
        <f t="shared" si="1"/>
        <v>7.3152672964941295E-2</v>
      </c>
      <c r="O7" s="14"/>
    </row>
    <row r="8" spans="1:22" s="3" customFormat="1" ht="15.6">
      <c r="A8" s="180" t="s">
        <v>27</v>
      </c>
      <c r="B8" s="180"/>
      <c r="C8" s="181" t="s">
        <v>24</v>
      </c>
      <c r="D8" s="181"/>
      <c r="E8" s="181"/>
      <c r="F8" s="15" t="s">
        <v>25</v>
      </c>
      <c r="G8" s="15" t="s">
        <v>28</v>
      </c>
      <c r="H8" s="242">
        <v>120</v>
      </c>
      <c r="I8" s="242"/>
      <c r="J8" s="173">
        <v>771105</v>
      </c>
      <c r="K8" s="173"/>
      <c r="L8" s="16">
        <v>57725.14</v>
      </c>
      <c r="M8" s="16">
        <f t="shared" si="0"/>
        <v>713379.86</v>
      </c>
      <c r="N8" s="17">
        <f t="shared" si="1"/>
        <v>7.4860284915802641E-2</v>
      </c>
      <c r="O8" s="38" t="s">
        <v>29</v>
      </c>
    </row>
    <row r="9" spans="1:22" s="3" customFormat="1" ht="28.5" customHeight="1">
      <c r="A9" s="213" t="s">
        <v>30</v>
      </c>
      <c r="B9" s="213"/>
      <c r="C9" s="182" t="s">
        <v>24</v>
      </c>
      <c r="D9" s="182"/>
      <c r="E9" s="182"/>
      <c r="F9" s="15" t="s">
        <v>25</v>
      </c>
      <c r="G9" s="15">
        <v>110000190</v>
      </c>
      <c r="H9" s="242">
        <v>240</v>
      </c>
      <c r="I9" s="242"/>
      <c r="J9" s="173">
        <v>18000</v>
      </c>
      <c r="K9" s="173"/>
      <c r="L9" s="16">
        <v>0</v>
      </c>
      <c r="M9" s="16">
        <f t="shared" si="0"/>
        <v>18000</v>
      </c>
      <c r="N9" s="17">
        <f t="shared" si="1"/>
        <v>0</v>
      </c>
      <c r="O9" s="38" t="s">
        <v>29</v>
      </c>
    </row>
    <row r="10" spans="1:22" s="3" customFormat="1" ht="15">
      <c r="A10" s="214" t="s">
        <v>31</v>
      </c>
      <c r="B10" s="214"/>
      <c r="C10" s="210" t="s">
        <v>24</v>
      </c>
      <c r="D10" s="210"/>
      <c r="E10" s="210"/>
      <c r="F10" s="10" t="s">
        <v>32</v>
      </c>
      <c r="G10" s="10" t="s">
        <v>33</v>
      </c>
      <c r="H10" s="253" t="s">
        <v>1</v>
      </c>
      <c r="I10" s="253"/>
      <c r="J10" s="212">
        <f>J11+J12+J13+J14</f>
        <v>2948221</v>
      </c>
      <c r="K10" s="212"/>
      <c r="L10" s="11">
        <f>L11+L12+L13+L14</f>
        <v>229748.11</v>
      </c>
      <c r="M10" s="11">
        <f t="shared" si="0"/>
        <v>2718472.89</v>
      </c>
      <c r="N10" s="13">
        <f t="shared" si="1"/>
        <v>7.7927709625567415E-2</v>
      </c>
      <c r="O10" s="13"/>
    </row>
    <row r="11" spans="1:22" s="3" customFormat="1" ht="15.6">
      <c r="A11" s="213" t="s">
        <v>27</v>
      </c>
      <c r="B11" s="213"/>
      <c r="C11" s="181" t="s">
        <v>24</v>
      </c>
      <c r="D11" s="181"/>
      <c r="E11" s="181"/>
      <c r="F11" s="15" t="s">
        <v>32</v>
      </c>
      <c r="G11" s="15" t="s">
        <v>34</v>
      </c>
      <c r="H11" s="242">
        <v>120</v>
      </c>
      <c r="I11" s="242"/>
      <c r="J11" s="173">
        <v>1908593</v>
      </c>
      <c r="K11" s="173"/>
      <c r="L11" s="16">
        <v>163748.10999999999</v>
      </c>
      <c r="M11" s="18">
        <f t="shared" si="0"/>
        <v>1744844.8900000001</v>
      </c>
      <c r="N11" s="19">
        <f t="shared" si="1"/>
        <v>8.5795195727952467E-2</v>
      </c>
      <c r="O11" s="38" t="s">
        <v>29</v>
      </c>
    </row>
    <row r="12" spans="1:22" s="3" customFormat="1" ht="15.6">
      <c r="A12" s="213" t="s">
        <v>30</v>
      </c>
      <c r="B12" s="213"/>
      <c r="C12" s="181" t="s">
        <v>24</v>
      </c>
      <c r="D12" s="181"/>
      <c r="E12" s="181"/>
      <c r="F12" s="15" t="s">
        <v>32</v>
      </c>
      <c r="G12" s="20" t="s">
        <v>35</v>
      </c>
      <c r="H12" s="242">
        <v>240</v>
      </c>
      <c r="I12" s="242"/>
      <c r="J12" s="173">
        <v>1006628</v>
      </c>
      <c r="K12" s="173"/>
      <c r="L12" s="16">
        <v>66000</v>
      </c>
      <c r="M12" s="18">
        <f t="shared" si="0"/>
        <v>940628</v>
      </c>
      <c r="N12" s="19">
        <f t="shared" si="1"/>
        <v>6.5565432314618713E-2</v>
      </c>
      <c r="O12" s="38" t="s">
        <v>29</v>
      </c>
    </row>
    <row r="13" spans="1:22" s="3" customFormat="1" ht="18.75" customHeight="1">
      <c r="A13" s="213" t="s">
        <v>36</v>
      </c>
      <c r="B13" s="213"/>
      <c r="C13" s="181" t="s">
        <v>24</v>
      </c>
      <c r="D13" s="181"/>
      <c r="E13" s="181"/>
      <c r="F13" s="15" t="s">
        <v>32</v>
      </c>
      <c r="G13" s="15" t="s">
        <v>35</v>
      </c>
      <c r="H13" s="242">
        <v>850</v>
      </c>
      <c r="I13" s="242"/>
      <c r="J13" s="173">
        <v>13000</v>
      </c>
      <c r="K13" s="173"/>
      <c r="L13" s="16">
        <v>0</v>
      </c>
      <c r="M13" s="18">
        <f t="shared" si="0"/>
        <v>13000</v>
      </c>
      <c r="N13" s="19">
        <f t="shared" si="1"/>
        <v>0</v>
      </c>
      <c r="O13" s="38" t="s">
        <v>29</v>
      </c>
    </row>
    <row r="14" spans="1:22" s="3" customFormat="1" ht="15.6">
      <c r="A14" s="213" t="s">
        <v>30</v>
      </c>
      <c r="B14" s="213"/>
      <c r="C14" s="182" t="s">
        <v>24</v>
      </c>
      <c r="D14" s="182"/>
      <c r="E14" s="182"/>
      <c r="F14" s="20" t="s">
        <v>37</v>
      </c>
      <c r="G14" s="15" t="s">
        <v>35</v>
      </c>
      <c r="H14" s="242">
        <v>240</v>
      </c>
      <c r="I14" s="242"/>
      <c r="J14" s="173">
        <v>20000</v>
      </c>
      <c r="K14" s="173"/>
      <c r="L14" s="16">
        <v>0</v>
      </c>
      <c r="M14" s="18">
        <f t="shared" si="0"/>
        <v>20000</v>
      </c>
      <c r="N14" s="19">
        <f>L14/J14</f>
        <v>0</v>
      </c>
      <c r="O14" s="38" t="s">
        <v>29</v>
      </c>
    </row>
    <row r="15" spans="1:22" s="3" customFormat="1" ht="15">
      <c r="A15" s="209" t="s">
        <v>38</v>
      </c>
      <c r="B15" s="209"/>
      <c r="C15" s="210" t="s">
        <v>24</v>
      </c>
      <c r="D15" s="210"/>
      <c r="E15" s="210"/>
      <c r="F15" s="10" t="s">
        <v>39</v>
      </c>
      <c r="G15" s="21" t="s">
        <v>40</v>
      </c>
      <c r="H15" s="253" t="s">
        <v>1</v>
      </c>
      <c r="I15" s="253"/>
      <c r="J15" s="212">
        <f>J16+J17+J18</f>
        <v>6780568</v>
      </c>
      <c r="K15" s="212"/>
      <c r="L15" s="11">
        <f>L16+L17+L18</f>
        <v>640426.72</v>
      </c>
      <c r="M15" s="11">
        <f t="shared" si="0"/>
        <v>6140141.2800000003</v>
      </c>
      <c r="N15" s="13">
        <f t="shared" si="1"/>
        <v>9.4450305638111728E-2</v>
      </c>
      <c r="O15" s="13"/>
    </row>
    <row r="16" spans="1:22" s="3" customFormat="1" ht="20.25" customHeight="1">
      <c r="A16" s="206" t="s">
        <v>41</v>
      </c>
      <c r="B16" s="207"/>
      <c r="C16" s="208" t="s">
        <v>24</v>
      </c>
      <c r="D16" s="188"/>
      <c r="E16" s="189"/>
      <c r="F16" s="15" t="s">
        <v>39</v>
      </c>
      <c r="G16" s="20" t="s">
        <v>42</v>
      </c>
      <c r="H16" s="249">
        <v>110</v>
      </c>
      <c r="I16" s="249"/>
      <c r="J16" s="173">
        <v>5199334</v>
      </c>
      <c r="K16" s="173"/>
      <c r="L16" s="16">
        <v>382098.11</v>
      </c>
      <c r="M16" s="18">
        <f>J16-L16</f>
        <v>4817235.8899999997</v>
      </c>
      <c r="N16" s="19">
        <f>L16/J16</f>
        <v>7.3489818119012937E-2</v>
      </c>
      <c r="O16" s="38" t="s">
        <v>29</v>
      </c>
    </row>
    <row r="17" spans="1:16" s="3" customFormat="1" ht="27" customHeight="1">
      <c r="A17" s="200" t="s">
        <v>30</v>
      </c>
      <c r="B17" s="200"/>
      <c r="C17" s="201" t="s">
        <v>24</v>
      </c>
      <c r="D17" s="202"/>
      <c r="E17" s="203"/>
      <c r="F17" s="22" t="s">
        <v>39</v>
      </c>
      <c r="G17" s="23" t="s">
        <v>42</v>
      </c>
      <c r="H17" s="249">
        <v>240</v>
      </c>
      <c r="I17" s="249"/>
      <c r="J17" s="205">
        <v>536514</v>
      </c>
      <c r="K17" s="205"/>
      <c r="L17" s="24">
        <v>188816.46</v>
      </c>
      <c r="M17" s="18">
        <f t="shared" si="0"/>
        <v>347697.54000000004</v>
      </c>
      <c r="N17" s="19">
        <f t="shared" si="1"/>
        <v>0.35193202786879746</v>
      </c>
      <c r="O17" s="38" t="s">
        <v>29</v>
      </c>
    </row>
    <row r="18" spans="1:16" s="3" customFormat="1" ht="21.75" customHeight="1">
      <c r="A18" s="206" t="s">
        <v>41</v>
      </c>
      <c r="B18" s="207"/>
      <c r="C18" s="208" t="s">
        <v>24</v>
      </c>
      <c r="D18" s="188"/>
      <c r="E18" s="189"/>
      <c r="F18" s="20" t="s">
        <v>43</v>
      </c>
      <c r="G18" s="20" t="s">
        <v>42</v>
      </c>
      <c r="H18" s="249">
        <v>110</v>
      </c>
      <c r="I18" s="249"/>
      <c r="J18" s="173">
        <v>1044720</v>
      </c>
      <c r="K18" s="173"/>
      <c r="L18" s="16">
        <v>69512.149999999994</v>
      </c>
      <c r="M18" s="18">
        <f t="shared" si="0"/>
        <v>975207.85</v>
      </c>
      <c r="N18" s="19">
        <f t="shared" si="1"/>
        <v>6.6536631824795162E-2</v>
      </c>
      <c r="O18" s="38" t="s">
        <v>29</v>
      </c>
    </row>
    <row r="19" spans="1:16" s="3" customFormat="1" ht="151.5" customHeight="1">
      <c r="A19" s="250" t="s">
        <v>44</v>
      </c>
      <c r="B19" s="250"/>
      <c r="C19" s="251"/>
      <c r="D19" s="251"/>
      <c r="E19" s="251"/>
      <c r="F19" s="25"/>
      <c r="G19" s="25"/>
      <c r="H19" s="251" t="s">
        <v>1</v>
      </c>
      <c r="I19" s="251"/>
      <c r="J19" s="252">
        <v>50000</v>
      </c>
      <c r="K19" s="252"/>
      <c r="L19" s="26">
        <f>L20</f>
        <v>0</v>
      </c>
      <c r="M19" s="26">
        <f>J19-L19</f>
        <v>50000</v>
      </c>
      <c r="N19" s="27">
        <f>L19/J19</f>
        <v>0</v>
      </c>
      <c r="O19" s="54"/>
    </row>
    <row r="20" spans="1:16" s="3" customFormat="1" ht="29.25" customHeight="1">
      <c r="A20" s="245" t="s">
        <v>30</v>
      </c>
      <c r="B20" s="245"/>
      <c r="C20" s="246" t="s">
        <v>24</v>
      </c>
      <c r="D20" s="246"/>
      <c r="E20" s="246"/>
      <c r="F20" s="28" t="s">
        <v>45</v>
      </c>
      <c r="G20" s="28" t="s">
        <v>46</v>
      </c>
      <c r="H20" s="247">
        <v>240</v>
      </c>
      <c r="I20" s="247"/>
      <c r="J20" s="248">
        <v>50000</v>
      </c>
      <c r="K20" s="248"/>
      <c r="L20" s="29">
        <v>0</v>
      </c>
      <c r="M20" s="29">
        <f>J20-L20</f>
        <v>50000</v>
      </c>
      <c r="N20" s="30">
        <f>L20/J20</f>
        <v>0</v>
      </c>
      <c r="O20" s="55" t="s">
        <v>29</v>
      </c>
    </row>
    <row r="21" spans="1:16" s="3" customFormat="1" ht="99.75" customHeight="1">
      <c r="A21" s="176" t="s">
        <v>47</v>
      </c>
      <c r="B21" s="176"/>
      <c r="C21" s="177"/>
      <c r="D21" s="177"/>
      <c r="E21" s="177"/>
      <c r="F21" s="31"/>
      <c r="G21" s="32"/>
      <c r="H21" s="177"/>
      <c r="I21" s="177"/>
      <c r="J21" s="179">
        <f>J23+J25</f>
        <v>4652599.79</v>
      </c>
      <c r="K21" s="179"/>
      <c r="L21" s="33">
        <f>L23+L25</f>
        <v>0</v>
      </c>
      <c r="M21" s="33">
        <f>M23</f>
        <v>1150429.1100000001</v>
      </c>
      <c r="N21" s="34">
        <f t="shared" si="1"/>
        <v>0</v>
      </c>
      <c r="O21" s="34"/>
    </row>
    <row r="22" spans="1:16" s="3" customFormat="1" ht="123.75" customHeight="1">
      <c r="A22" s="180" t="s">
        <v>48</v>
      </c>
      <c r="B22" s="180"/>
      <c r="C22" s="181" t="s">
        <v>24</v>
      </c>
      <c r="D22" s="181"/>
      <c r="E22" s="181"/>
      <c r="F22" s="20" t="s">
        <v>49</v>
      </c>
      <c r="G22" s="20" t="s">
        <v>50</v>
      </c>
      <c r="H22" s="243" t="s">
        <v>1</v>
      </c>
      <c r="I22" s="243"/>
      <c r="J22" s="196">
        <f>J23</f>
        <v>1150429.1100000001</v>
      </c>
      <c r="K22" s="196"/>
      <c r="L22" s="35">
        <f>L23</f>
        <v>0</v>
      </c>
      <c r="M22" s="35">
        <f>M23</f>
        <v>1150429.1100000001</v>
      </c>
      <c r="N22" s="36">
        <f t="shared" si="1"/>
        <v>0</v>
      </c>
      <c r="O22" s="36"/>
    </row>
    <row r="23" spans="1:16" s="3" customFormat="1" ht="15.6">
      <c r="A23" s="180" t="s">
        <v>30</v>
      </c>
      <c r="B23" s="180"/>
      <c r="C23" s="181" t="s">
        <v>24</v>
      </c>
      <c r="D23" s="181"/>
      <c r="E23" s="181"/>
      <c r="F23" s="20" t="s">
        <v>49</v>
      </c>
      <c r="G23" s="20" t="s">
        <v>50</v>
      </c>
      <c r="H23" s="242">
        <v>240</v>
      </c>
      <c r="I23" s="242"/>
      <c r="J23" s="173">
        <v>1150429.1100000001</v>
      </c>
      <c r="K23" s="173"/>
      <c r="L23" s="16">
        <v>0</v>
      </c>
      <c r="M23" s="16">
        <f>J23-L23</f>
        <v>1150429.1100000001</v>
      </c>
      <c r="N23" s="17">
        <f t="shared" si="1"/>
        <v>0</v>
      </c>
      <c r="O23" s="38" t="s">
        <v>51</v>
      </c>
    </row>
    <row r="24" spans="1:16" s="3" customFormat="1" ht="15">
      <c r="A24" s="180" t="s">
        <v>52</v>
      </c>
      <c r="B24" s="180"/>
      <c r="C24" s="181" t="s">
        <v>24</v>
      </c>
      <c r="D24" s="181"/>
      <c r="E24" s="181"/>
      <c r="F24" s="20" t="s">
        <v>49</v>
      </c>
      <c r="G24" s="15" t="s">
        <v>53</v>
      </c>
      <c r="H24" s="244" t="s">
        <v>1</v>
      </c>
      <c r="I24" s="244"/>
      <c r="J24" s="196">
        <f>J25</f>
        <v>3502170.68</v>
      </c>
      <c r="K24" s="196"/>
      <c r="L24" s="35">
        <f>L25</f>
        <v>0</v>
      </c>
      <c r="M24" s="35">
        <f>J24-L24</f>
        <v>3502170.68</v>
      </c>
      <c r="N24" s="36">
        <f t="shared" si="1"/>
        <v>0</v>
      </c>
      <c r="O24" s="36"/>
    </row>
    <row r="25" spans="1:16" s="3" customFormat="1" ht="20.399999999999999">
      <c r="A25" s="180" t="s">
        <v>30</v>
      </c>
      <c r="B25" s="180"/>
      <c r="C25" s="181" t="s">
        <v>24</v>
      </c>
      <c r="D25" s="181"/>
      <c r="E25" s="181"/>
      <c r="F25" s="20" t="s">
        <v>49</v>
      </c>
      <c r="G25" s="15" t="s">
        <v>53</v>
      </c>
      <c r="H25" s="242">
        <v>240</v>
      </c>
      <c r="I25" s="242"/>
      <c r="J25" s="173">
        <v>3502170.68</v>
      </c>
      <c r="K25" s="173"/>
      <c r="L25" s="16">
        <v>0</v>
      </c>
      <c r="M25" s="16">
        <f>J25-L25</f>
        <v>3502170.68</v>
      </c>
      <c r="N25" s="17">
        <f t="shared" si="1"/>
        <v>0</v>
      </c>
      <c r="O25" s="39" t="s">
        <v>54</v>
      </c>
    </row>
    <row r="26" spans="1:16" s="3" customFormat="1" ht="137.25" customHeight="1">
      <c r="A26" s="176" t="s">
        <v>55</v>
      </c>
      <c r="B26" s="176"/>
      <c r="C26" s="177"/>
      <c r="D26" s="177"/>
      <c r="E26" s="177"/>
      <c r="F26" s="32"/>
      <c r="G26" s="32"/>
      <c r="H26" s="177"/>
      <c r="I26" s="177"/>
      <c r="J26" s="179">
        <f>J28</f>
        <v>300000</v>
      </c>
      <c r="K26" s="179"/>
      <c r="L26" s="33">
        <f>L28</f>
        <v>0</v>
      </c>
      <c r="M26" s="33">
        <f t="shared" ref="M26:M40" si="2">J26-L26</f>
        <v>300000</v>
      </c>
      <c r="N26" s="34">
        <f t="shared" si="1"/>
        <v>0</v>
      </c>
      <c r="O26" s="34"/>
      <c r="P26" s="4"/>
    </row>
    <row r="27" spans="1:16" s="3" customFormat="1" ht="82.5" customHeight="1">
      <c r="A27" s="180" t="s">
        <v>56</v>
      </c>
      <c r="B27" s="180"/>
      <c r="C27" s="181" t="s">
        <v>24</v>
      </c>
      <c r="D27" s="181"/>
      <c r="E27" s="181"/>
      <c r="F27" s="15" t="s">
        <v>57</v>
      </c>
      <c r="G27" s="15" t="s">
        <v>58</v>
      </c>
      <c r="H27" s="243" t="s">
        <v>1</v>
      </c>
      <c r="I27" s="243"/>
      <c r="J27" s="196">
        <f>J28</f>
        <v>300000</v>
      </c>
      <c r="K27" s="196"/>
      <c r="L27" s="35">
        <f>L28</f>
        <v>0</v>
      </c>
      <c r="M27" s="40">
        <f t="shared" si="2"/>
        <v>300000</v>
      </c>
      <c r="N27" s="41">
        <f t="shared" si="1"/>
        <v>0</v>
      </c>
      <c r="O27" s="41"/>
      <c r="P27" s="4"/>
    </row>
    <row r="28" spans="1:16" s="3" customFormat="1" ht="15.6">
      <c r="A28" s="180" t="s">
        <v>30</v>
      </c>
      <c r="B28" s="180"/>
      <c r="C28" s="181" t="s">
        <v>24</v>
      </c>
      <c r="D28" s="181"/>
      <c r="E28" s="181"/>
      <c r="F28" s="15" t="s">
        <v>57</v>
      </c>
      <c r="G28" s="15" t="s">
        <v>58</v>
      </c>
      <c r="H28" s="242">
        <v>240</v>
      </c>
      <c r="I28" s="242"/>
      <c r="J28" s="173">
        <v>300000</v>
      </c>
      <c r="K28" s="173"/>
      <c r="L28" s="16">
        <v>0</v>
      </c>
      <c r="M28" s="18">
        <f t="shared" si="2"/>
        <v>300000</v>
      </c>
      <c r="N28" s="19">
        <f t="shared" si="1"/>
        <v>0</v>
      </c>
      <c r="O28" s="38" t="s">
        <v>29</v>
      </c>
      <c r="P28" s="4"/>
    </row>
    <row r="29" spans="1:16" s="3" customFormat="1" ht="110.25" customHeight="1">
      <c r="A29" s="176" t="s">
        <v>59</v>
      </c>
      <c r="B29" s="176"/>
      <c r="C29" s="177"/>
      <c r="D29" s="177"/>
      <c r="E29" s="177"/>
      <c r="F29" s="32"/>
      <c r="G29" s="32"/>
      <c r="H29" s="177"/>
      <c r="I29" s="177"/>
      <c r="J29" s="179">
        <f>J31</f>
        <v>126000</v>
      </c>
      <c r="K29" s="179"/>
      <c r="L29" s="33">
        <f>L31</f>
        <v>0</v>
      </c>
      <c r="M29" s="33">
        <f>J29-L29</f>
        <v>126000</v>
      </c>
      <c r="N29" s="34">
        <f>L29/J29</f>
        <v>0</v>
      </c>
      <c r="O29" s="34"/>
    </row>
    <row r="30" spans="1:16" s="3" customFormat="1" ht="60" customHeight="1">
      <c r="A30" s="180" t="s">
        <v>60</v>
      </c>
      <c r="B30" s="180"/>
      <c r="C30" s="181" t="s">
        <v>24</v>
      </c>
      <c r="D30" s="181"/>
      <c r="E30" s="181"/>
      <c r="F30" s="20" t="s">
        <v>61</v>
      </c>
      <c r="G30" s="20" t="s">
        <v>62</v>
      </c>
      <c r="H30" s="243" t="s">
        <v>1</v>
      </c>
      <c r="I30" s="243"/>
      <c r="J30" s="196">
        <f>J31</f>
        <v>126000</v>
      </c>
      <c r="K30" s="196"/>
      <c r="L30" s="35">
        <f>L31</f>
        <v>0</v>
      </c>
      <c r="M30" s="40">
        <f>J30-L30</f>
        <v>126000</v>
      </c>
      <c r="N30" s="41">
        <f>L30/J30</f>
        <v>0</v>
      </c>
      <c r="O30" s="41"/>
    </row>
    <row r="31" spans="1:16" s="3" customFormat="1" ht="15.6">
      <c r="A31" s="180" t="s">
        <v>30</v>
      </c>
      <c r="B31" s="180"/>
      <c r="C31" s="181" t="s">
        <v>24</v>
      </c>
      <c r="D31" s="181"/>
      <c r="E31" s="181"/>
      <c r="F31" s="20" t="s">
        <v>61</v>
      </c>
      <c r="G31" s="20" t="s">
        <v>62</v>
      </c>
      <c r="H31" s="242">
        <v>240</v>
      </c>
      <c r="I31" s="242"/>
      <c r="J31" s="173">
        <v>126000</v>
      </c>
      <c r="K31" s="173"/>
      <c r="L31" s="16">
        <v>0</v>
      </c>
      <c r="M31" s="18">
        <f>J31-L31</f>
        <v>126000</v>
      </c>
      <c r="N31" s="19">
        <f>L31/J31</f>
        <v>0</v>
      </c>
      <c r="O31" s="38" t="s">
        <v>29</v>
      </c>
    </row>
    <row r="32" spans="1:16" s="3" customFormat="1" ht="112.5" customHeight="1">
      <c r="A32" s="176" t="s">
        <v>63</v>
      </c>
      <c r="B32" s="176"/>
      <c r="C32" s="177"/>
      <c r="D32" s="177"/>
      <c r="E32" s="177"/>
      <c r="F32" s="32"/>
      <c r="G32" s="32"/>
      <c r="H32" s="177" t="s">
        <v>1</v>
      </c>
      <c r="I32" s="177"/>
      <c r="J32" s="179">
        <f>J34+J36+J37</f>
        <v>51651036</v>
      </c>
      <c r="K32" s="179"/>
      <c r="L32" s="33">
        <f>L34+L36</f>
        <v>1457.72</v>
      </c>
      <c r="M32" s="33">
        <f t="shared" si="2"/>
        <v>51649578.280000001</v>
      </c>
      <c r="N32" s="34">
        <f t="shared" si="1"/>
        <v>2.822247360149756E-5</v>
      </c>
      <c r="O32" s="34"/>
    </row>
    <row r="33" spans="1:17" s="3" customFormat="1" ht="66" customHeight="1">
      <c r="A33" s="180" t="s">
        <v>64</v>
      </c>
      <c r="B33" s="180"/>
      <c r="C33" s="181" t="s">
        <v>24</v>
      </c>
      <c r="D33" s="181"/>
      <c r="E33" s="181"/>
      <c r="F33" s="15" t="s">
        <v>43</v>
      </c>
      <c r="G33" s="15" t="s">
        <v>65</v>
      </c>
      <c r="H33" s="243" t="s">
        <v>1</v>
      </c>
      <c r="I33" s="243"/>
      <c r="J33" s="196">
        <f>J34</f>
        <v>1981558</v>
      </c>
      <c r="K33" s="196"/>
      <c r="L33" s="35">
        <f>L34</f>
        <v>1457.72</v>
      </c>
      <c r="M33" s="40">
        <f t="shared" si="2"/>
        <v>1980100.28</v>
      </c>
      <c r="N33" s="41">
        <f t="shared" si="1"/>
        <v>7.3564336749164043E-4</v>
      </c>
      <c r="O33" s="41"/>
    </row>
    <row r="34" spans="1:17" s="3" customFormat="1" ht="15.6">
      <c r="A34" s="180" t="s">
        <v>30</v>
      </c>
      <c r="B34" s="180"/>
      <c r="C34" s="181" t="s">
        <v>24</v>
      </c>
      <c r="D34" s="181"/>
      <c r="E34" s="181"/>
      <c r="F34" s="15" t="s">
        <v>43</v>
      </c>
      <c r="G34" s="15" t="s">
        <v>65</v>
      </c>
      <c r="H34" s="242">
        <v>240</v>
      </c>
      <c r="I34" s="242"/>
      <c r="J34" s="173">
        <v>1981558</v>
      </c>
      <c r="K34" s="173"/>
      <c r="L34" s="16">
        <v>1457.72</v>
      </c>
      <c r="M34" s="18">
        <f t="shared" si="2"/>
        <v>1980100.28</v>
      </c>
      <c r="N34" s="19">
        <f t="shared" si="1"/>
        <v>7.3564336749164043E-4</v>
      </c>
      <c r="O34" s="38" t="s">
        <v>29</v>
      </c>
    </row>
    <row r="35" spans="1:17" s="3" customFormat="1" ht="21" customHeight="1">
      <c r="A35" s="180" t="s">
        <v>66</v>
      </c>
      <c r="B35" s="180"/>
      <c r="C35" s="181" t="s">
        <v>24</v>
      </c>
      <c r="D35" s="181"/>
      <c r="E35" s="181"/>
      <c r="F35" s="15" t="s">
        <v>43</v>
      </c>
      <c r="G35" s="15" t="s">
        <v>67</v>
      </c>
      <c r="H35" s="243" t="s">
        <v>1</v>
      </c>
      <c r="I35" s="243"/>
      <c r="J35" s="196">
        <f>J36+J37</f>
        <v>49669478</v>
      </c>
      <c r="K35" s="196"/>
      <c r="L35" s="35">
        <f>L36+L37</f>
        <v>0</v>
      </c>
      <c r="M35" s="40">
        <f>M36</f>
        <v>44702530</v>
      </c>
      <c r="N35" s="41">
        <f>L35/J35</f>
        <v>0</v>
      </c>
      <c r="O35" s="41"/>
    </row>
    <row r="36" spans="1:17" s="3" customFormat="1" ht="20.399999999999999">
      <c r="A36" s="180" t="s">
        <v>30</v>
      </c>
      <c r="B36" s="180"/>
      <c r="C36" s="181" t="s">
        <v>24</v>
      </c>
      <c r="D36" s="181"/>
      <c r="E36" s="181"/>
      <c r="F36" s="15" t="s">
        <v>43</v>
      </c>
      <c r="G36" s="15" t="s">
        <v>67</v>
      </c>
      <c r="H36" s="242">
        <v>240</v>
      </c>
      <c r="I36" s="242"/>
      <c r="J36" s="173">
        <v>44702530</v>
      </c>
      <c r="K36" s="173"/>
      <c r="L36" s="16">
        <v>0</v>
      </c>
      <c r="M36" s="18">
        <f>J36-L36</f>
        <v>44702530</v>
      </c>
      <c r="N36" s="19">
        <f>L36/J36</f>
        <v>0</v>
      </c>
      <c r="O36" s="39" t="s">
        <v>54</v>
      </c>
    </row>
    <row r="37" spans="1:17" s="3" customFormat="1" ht="15.6">
      <c r="A37" s="180" t="s">
        <v>30</v>
      </c>
      <c r="B37" s="180"/>
      <c r="C37" s="181" t="s">
        <v>24</v>
      </c>
      <c r="D37" s="181"/>
      <c r="E37" s="181"/>
      <c r="F37" s="15" t="s">
        <v>43</v>
      </c>
      <c r="G37" s="15" t="s">
        <v>67</v>
      </c>
      <c r="H37" s="242">
        <v>240</v>
      </c>
      <c r="I37" s="242"/>
      <c r="J37" s="173">
        <v>4966948</v>
      </c>
      <c r="K37" s="173"/>
      <c r="L37" s="16">
        <v>0</v>
      </c>
      <c r="M37" s="18">
        <f>J37-L37</f>
        <v>4966948</v>
      </c>
      <c r="N37" s="19">
        <f>L37/J37</f>
        <v>0</v>
      </c>
      <c r="O37" s="38" t="s">
        <v>29</v>
      </c>
    </row>
    <row r="38" spans="1:17" s="3" customFormat="1" ht="114" customHeight="1">
      <c r="A38" s="176" t="s">
        <v>68</v>
      </c>
      <c r="B38" s="176"/>
      <c r="C38" s="177"/>
      <c r="D38" s="177"/>
      <c r="E38" s="177"/>
      <c r="F38" s="32"/>
      <c r="G38" s="32"/>
      <c r="H38" s="177" t="s">
        <v>1</v>
      </c>
      <c r="I38" s="177"/>
      <c r="J38" s="179">
        <f>J39</f>
        <v>270000</v>
      </c>
      <c r="K38" s="179"/>
      <c r="L38" s="33">
        <f>L39</f>
        <v>0</v>
      </c>
      <c r="M38" s="33">
        <f t="shared" si="2"/>
        <v>270000</v>
      </c>
      <c r="N38" s="34">
        <f t="shared" si="1"/>
        <v>0</v>
      </c>
      <c r="O38" s="34"/>
    </row>
    <row r="39" spans="1:17" s="3" customFormat="1" ht="15.6">
      <c r="A39" s="180" t="s">
        <v>30</v>
      </c>
      <c r="B39" s="180"/>
      <c r="C39" s="181" t="s">
        <v>24</v>
      </c>
      <c r="D39" s="181"/>
      <c r="E39" s="181"/>
      <c r="F39" s="15" t="s">
        <v>69</v>
      </c>
      <c r="G39" s="15" t="s">
        <v>70</v>
      </c>
      <c r="H39" s="242">
        <v>240</v>
      </c>
      <c r="I39" s="242"/>
      <c r="J39" s="173">
        <v>270000</v>
      </c>
      <c r="K39" s="173"/>
      <c r="L39" s="16">
        <v>0</v>
      </c>
      <c r="M39" s="18">
        <f t="shared" si="2"/>
        <v>270000</v>
      </c>
      <c r="N39" s="19">
        <f>L39/J39</f>
        <v>0</v>
      </c>
      <c r="O39" s="38" t="s">
        <v>29</v>
      </c>
    </row>
    <row r="40" spans="1:17" s="3" customFormat="1" ht="15.6">
      <c r="A40" s="172" t="s">
        <v>71</v>
      </c>
      <c r="B40" s="172"/>
      <c r="C40" s="172"/>
      <c r="D40" s="172"/>
      <c r="E40" s="172"/>
      <c r="F40" s="172"/>
      <c r="G40" s="172"/>
      <c r="H40" s="172"/>
      <c r="I40" s="172"/>
      <c r="J40" s="173">
        <f>J6+J19+J21+J26+J29+J32+J38</f>
        <v>67567529.789999992</v>
      </c>
      <c r="K40" s="173"/>
      <c r="L40" s="16">
        <f>L8+L9+L11+L12+L13+L14+L16+L17+L18+L20+L23+L25+L28+L31+L34+L36+L37+L39</f>
        <v>929357.69</v>
      </c>
      <c r="M40" s="16">
        <f t="shared" si="2"/>
        <v>66638172.099999994</v>
      </c>
      <c r="N40" s="17">
        <f>L40/J40</f>
        <v>1.3754501502251828E-2</v>
      </c>
      <c r="O40" s="37"/>
    </row>
    <row r="41" spans="1:17" s="3" customFormat="1" ht="15">
      <c r="A41" s="42"/>
      <c r="B41" s="43"/>
      <c r="C41" s="42"/>
      <c r="D41" s="42"/>
      <c r="E41" s="42"/>
      <c r="F41" s="42"/>
      <c r="G41" s="42"/>
      <c r="H41" s="42"/>
      <c r="I41" s="42"/>
      <c r="J41" s="44"/>
      <c r="K41" s="44"/>
    </row>
    <row r="42" spans="1:17" s="3" customFormat="1" ht="15.6">
      <c r="A42" s="45"/>
      <c r="B42" s="174" t="s">
        <v>72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</row>
    <row r="43" spans="1:17" s="3" customFormat="1" ht="15">
      <c r="A43" s="45"/>
      <c r="B43" s="45"/>
      <c r="C43" s="45"/>
      <c r="D43" s="45"/>
      <c r="E43" s="45"/>
      <c r="F43" s="45"/>
      <c r="G43" s="45"/>
      <c r="H43" s="45"/>
      <c r="I43" s="45"/>
      <c r="J43" s="175"/>
      <c r="K43" s="175"/>
      <c r="L43" s="4"/>
    </row>
    <row r="44" spans="1:17" s="3" customFormat="1" ht="15.6">
      <c r="A44" s="174" t="s">
        <v>73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46"/>
      <c r="M44" s="47"/>
      <c r="N44" s="48"/>
    </row>
    <row r="45" spans="1:17" s="3" customFormat="1" ht="15.6">
      <c r="A45" s="174" t="s">
        <v>74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49"/>
      <c r="M45" s="47"/>
      <c r="N45" s="48"/>
    </row>
    <row r="46" spans="1:17" s="3" customFormat="1" ht="13.8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</row>
    <row r="47" spans="1:17" s="3" customFormat="1">
      <c r="A47" s="235"/>
      <c r="B47" s="235"/>
      <c r="C47" s="236"/>
      <c r="D47" s="236"/>
      <c r="E47" s="236"/>
      <c r="F47" s="236"/>
      <c r="G47" s="236"/>
      <c r="H47" s="236"/>
      <c r="I47" s="236"/>
      <c r="J47" s="237"/>
      <c r="K47" s="237"/>
      <c r="L47" s="237"/>
      <c r="M47" s="237"/>
      <c r="N47" s="237"/>
      <c r="O47" s="237"/>
      <c r="P47" s="237"/>
      <c r="Q47" s="50"/>
    </row>
    <row r="48" spans="1:17" s="3" customFormat="1">
      <c r="A48" s="238" t="s">
        <v>1</v>
      </c>
      <c r="B48" s="238"/>
      <c r="C48" s="50"/>
      <c r="D48" s="239"/>
      <c r="E48" s="239"/>
      <c r="F48" s="239"/>
      <c r="G48" s="239"/>
      <c r="H48" s="239"/>
      <c r="I48" s="50"/>
      <c r="J48" s="240"/>
      <c r="K48" s="240"/>
      <c r="L48" s="240"/>
      <c r="M48" s="240"/>
      <c r="N48" s="240"/>
      <c r="O48" s="240"/>
      <c r="P48" s="233"/>
      <c r="Q48" s="233"/>
    </row>
    <row r="49" spans="1:11" s="3" customForma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</row>
  </sheetData>
  <mergeCells count="162">
    <mergeCell ref="A2:K2"/>
    <mergeCell ref="A1:H1"/>
    <mergeCell ref="A3:B4"/>
    <mergeCell ref="C3:I3"/>
    <mergeCell ref="J3:K4"/>
    <mergeCell ref="C4:E4"/>
    <mergeCell ref="H4:I4"/>
    <mergeCell ref="A5:B5"/>
    <mergeCell ref="C5:E5"/>
    <mergeCell ref="H5:I5"/>
    <mergeCell ref="J5:K5"/>
    <mergeCell ref="A8:B8"/>
    <mergeCell ref="C8:E8"/>
    <mergeCell ref="H8:I8"/>
    <mergeCell ref="J8:K8"/>
    <mergeCell ref="A9:B9"/>
    <mergeCell ref="C9:E9"/>
    <mergeCell ref="H9:I9"/>
    <mergeCell ref="J9:K9"/>
    <mergeCell ref="A6:B6"/>
    <mergeCell ref="C6:E6"/>
    <mergeCell ref="H6:I6"/>
    <mergeCell ref="J6:K6"/>
    <mergeCell ref="A7:B7"/>
    <mergeCell ref="C7:E7"/>
    <mergeCell ref="H7:I7"/>
    <mergeCell ref="J7:K7"/>
    <mergeCell ref="A12:B12"/>
    <mergeCell ref="C12:E12"/>
    <mergeCell ref="H12:I12"/>
    <mergeCell ref="J12:K12"/>
    <mergeCell ref="A13:B13"/>
    <mergeCell ref="C13:E13"/>
    <mergeCell ref="H13:I13"/>
    <mergeCell ref="J13:K13"/>
    <mergeCell ref="A10:B10"/>
    <mergeCell ref="C10:E10"/>
    <mergeCell ref="H10:I10"/>
    <mergeCell ref="J10:K10"/>
    <mergeCell ref="A11:B11"/>
    <mergeCell ref="C11:E11"/>
    <mergeCell ref="H11:I11"/>
    <mergeCell ref="J11:K11"/>
    <mergeCell ref="A16:B16"/>
    <mergeCell ref="C16:E16"/>
    <mergeCell ref="H16:I16"/>
    <mergeCell ref="J16:K16"/>
    <mergeCell ref="A17:B17"/>
    <mergeCell ref="C17:E17"/>
    <mergeCell ref="H17:I17"/>
    <mergeCell ref="J17:K17"/>
    <mergeCell ref="A14:B14"/>
    <mergeCell ref="C14:E14"/>
    <mergeCell ref="H14:I14"/>
    <mergeCell ref="J14:K14"/>
    <mergeCell ref="A15:B15"/>
    <mergeCell ref="C15:E15"/>
    <mergeCell ref="H15:I15"/>
    <mergeCell ref="J15:K15"/>
    <mergeCell ref="A20:B20"/>
    <mergeCell ref="C20:E20"/>
    <mergeCell ref="H20:I20"/>
    <mergeCell ref="J20:K20"/>
    <mergeCell ref="A21:B21"/>
    <mergeCell ref="C21:E21"/>
    <mergeCell ref="H21:I21"/>
    <mergeCell ref="J21:K21"/>
    <mergeCell ref="A18:B18"/>
    <mergeCell ref="C18:E18"/>
    <mergeCell ref="H18:I18"/>
    <mergeCell ref="J18:K18"/>
    <mergeCell ref="A19:B19"/>
    <mergeCell ref="C19:E19"/>
    <mergeCell ref="H19:I19"/>
    <mergeCell ref="J19:K19"/>
    <mergeCell ref="A24:B24"/>
    <mergeCell ref="C24:E24"/>
    <mergeCell ref="H24:I24"/>
    <mergeCell ref="J24:K24"/>
    <mergeCell ref="A25:B25"/>
    <mergeCell ref="C25:E25"/>
    <mergeCell ref="H25:I25"/>
    <mergeCell ref="J25:K25"/>
    <mergeCell ref="A22:B22"/>
    <mergeCell ref="C22:E22"/>
    <mergeCell ref="H22:I22"/>
    <mergeCell ref="J22:K22"/>
    <mergeCell ref="A23:B23"/>
    <mergeCell ref="C23:E23"/>
    <mergeCell ref="H23:I23"/>
    <mergeCell ref="J23:K23"/>
    <mergeCell ref="A28:B28"/>
    <mergeCell ref="C28:E28"/>
    <mergeCell ref="H28:I28"/>
    <mergeCell ref="J28:K28"/>
    <mergeCell ref="A29:B29"/>
    <mergeCell ref="C29:E29"/>
    <mergeCell ref="H29:I29"/>
    <mergeCell ref="J29:K29"/>
    <mergeCell ref="A26:B26"/>
    <mergeCell ref="C26:E26"/>
    <mergeCell ref="H26:I26"/>
    <mergeCell ref="J26:K26"/>
    <mergeCell ref="A27:B27"/>
    <mergeCell ref="C27:E27"/>
    <mergeCell ref="H27:I27"/>
    <mergeCell ref="J27:K27"/>
    <mergeCell ref="A32:B32"/>
    <mergeCell ref="C32:E32"/>
    <mergeCell ref="H32:I32"/>
    <mergeCell ref="J32:K32"/>
    <mergeCell ref="A33:B33"/>
    <mergeCell ref="C33:E33"/>
    <mergeCell ref="H33:I33"/>
    <mergeCell ref="J33:K33"/>
    <mergeCell ref="A30:B30"/>
    <mergeCell ref="C30:E30"/>
    <mergeCell ref="H30:I30"/>
    <mergeCell ref="J30:K30"/>
    <mergeCell ref="A31:B31"/>
    <mergeCell ref="C31:E31"/>
    <mergeCell ref="H31:I31"/>
    <mergeCell ref="J31:K31"/>
    <mergeCell ref="A36:B36"/>
    <mergeCell ref="C36:E36"/>
    <mergeCell ref="H36:I36"/>
    <mergeCell ref="J36:K36"/>
    <mergeCell ref="A37:B37"/>
    <mergeCell ref="C37:E37"/>
    <mergeCell ref="H37:I37"/>
    <mergeCell ref="J37:K37"/>
    <mergeCell ref="A34:B34"/>
    <mergeCell ref="C34:E34"/>
    <mergeCell ref="H34:I34"/>
    <mergeCell ref="J34:K34"/>
    <mergeCell ref="A35:B35"/>
    <mergeCell ref="C35:E35"/>
    <mergeCell ref="H35:I35"/>
    <mergeCell ref="J35:K35"/>
    <mergeCell ref="A40:I40"/>
    <mergeCell ref="J40:K40"/>
    <mergeCell ref="B42:L42"/>
    <mergeCell ref="J43:K43"/>
    <mergeCell ref="A44:K44"/>
    <mergeCell ref="A45:K45"/>
    <mergeCell ref="A38:B38"/>
    <mergeCell ref="C38:E38"/>
    <mergeCell ref="H38:I38"/>
    <mergeCell ref="J38:K38"/>
    <mergeCell ref="A39:B39"/>
    <mergeCell ref="C39:E39"/>
    <mergeCell ref="H39:I39"/>
    <mergeCell ref="J39:K39"/>
    <mergeCell ref="A49:K49"/>
    <mergeCell ref="A46:K46"/>
    <mergeCell ref="A47:B47"/>
    <mergeCell ref="C47:I47"/>
    <mergeCell ref="J47:P47"/>
    <mergeCell ref="A48:B48"/>
    <mergeCell ref="D48:H48"/>
    <mergeCell ref="J48:O48"/>
    <mergeCell ref="P48:Q48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МЦП АВГУСТ 2020</vt:lpstr>
      <vt:lpstr>МЦП июль 2020</vt:lpstr>
      <vt:lpstr>МЦП июнь 2020</vt:lpstr>
      <vt:lpstr>МЦП май 2020</vt:lpstr>
      <vt:lpstr>МЦП апрель 2020</vt:lpstr>
      <vt:lpstr>МЦП март 2020</vt:lpstr>
      <vt:lpstr>МЦП февраль 2020</vt:lpstr>
      <vt:lpstr>МЦП январь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2020-09-16T04:34:10Z</dcterms:modified>
</cp:coreProperties>
</file>